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6" i="27" l="1"/>
  <c r="G36" i="27"/>
  <c r="L35" i="27"/>
  <c r="K35" i="27"/>
  <c r="J35" i="27"/>
  <c r="I35" i="27"/>
  <c r="H35" i="27"/>
  <c r="G35" i="27"/>
  <c r="F35" i="27"/>
  <c r="E35" i="27"/>
  <c r="D35" i="27"/>
  <c r="B22" i="27"/>
  <c r="B21" i="27"/>
  <c r="L33" i="27" l="1"/>
  <c r="K33" i="27"/>
  <c r="J33" i="27"/>
  <c r="I33" i="27"/>
  <c r="H33" i="27"/>
  <c r="G33" i="27"/>
  <c r="F33" i="27"/>
  <c r="E33" i="27"/>
  <c r="D33" i="27"/>
  <c r="C33" i="27"/>
  <c r="C46" i="27" l="1"/>
  <c r="D43" i="27"/>
  <c r="C43" i="27"/>
  <c r="C37" i="27"/>
  <c r="C35" i="27"/>
  <c r="C34" i="27"/>
  <c r="L32" i="27"/>
  <c r="K32" i="27"/>
  <c r="J32" i="27"/>
  <c r="I32" i="27"/>
  <c r="H32" i="27"/>
  <c r="G32" i="27"/>
  <c r="F32" i="27"/>
  <c r="E32" i="27"/>
  <c r="D32" i="27"/>
  <c r="C32" i="27"/>
  <c r="D30" i="27"/>
  <c r="E30" i="27" s="1"/>
  <c r="C30" i="27"/>
  <c r="C38" i="27" l="1"/>
  <c r="C42" i="27" s="1"/>
  <c r="C44" i="27" s="1"/>
  <c r="F30" i="27"/>
  <c r="E34" i="27"/>
  <c r="C45" i="27"/>
  <c r="C47" i="27"/>
  <c r="D34" i="27"/>
  <c r="D37" i="27"/>
  <c r="E37" i="27" s="1"/>
  <c r="R26" i="5"/>
  <c r="A9" i="6"/>
  <c r="N26" i="5"/>
  <c r="C48" i="27" l="1"/>
  <c r="D38" i="27"/>
  <c r="D42" i="27" s="1"/>
  <c r="D44" i="27" s="1"/>
  <c r="G30" i="27"/>
  <c r="F34" i="27"/>
  <c r="F38" i="27" s="1"/>
  <c r="F42" i="27" s="1"/>
  <c r="F44" i="27" s="1"/>
  <c r="F47" i="27" s="1"/>
  <c r="F37" i="27"/>
  <c r="G37" i="27" s="1"/>
  <c r="E38" i="27"/>
  <c r="E42" i="27" s="1"/>
  <c r="E44" i="27" s="1"/>
  <c r="E47" i="27" s="1"/>
  <c r="C25" i="13"/>
  <c r="T26" i="5"/>
  <c r="K24" i="15"/>
  <c r="I33" i="15"/>
  <c r="K33" i="15" s="1"/>
  <c r="I30" i="15"/>
  <c r="K30" i="15" s="1"/>
  <c r="I27" i="15"/>
  <c r="K27" i="15" s="1"/>
  <c r="C33" i="15"/>
  <c r="C30" i="15" s="1"/>
  <c r="D47" i="27" l="1"/>
  <c r="H30" i="27"/>
  <c r="D45" i="27"/>
  <c r="D33" i="15"/>
  <c r="S26" i="5"/>
  <c r="A9" i="22"/>
  <c r="A9" i="5"/>
  <c r="A8" i="15"/>
  <c r="A9" i="16"/>
  <c r="A9" i="19"/>
  <c r="A9" i="10"/>
  <c r="A10" i="13"/>
  <c r="F25" i="13"/>
  <c r="D25" i="13"/>
  <c r="A14" i="24"/>
  <c r="A11" i="24"/>
  <c r="A8" i="24"/>
  <c r="A4" i="24"/>
  <c r="S3" i="24"/>
  <c r="I30" i="27" l="1"/>
  <c r="H34" i="27"/>
  <c r="H38" i="27"/>
  <c r="H42" i="27" s="1"/>
  <c r="H44" i="27" s="1"/>
  <c r="H47" i="27" s="1"/>
  <c r="H37" i="27"/>
  <c r="I37" i="27" s="1"/>
  <c r="D48" i="27"/>
  <c r="E45" i="27"/>
  <c r="G34" i="27"/>
  <c r="G38" i="27" s="1"/>
  <c r="G42" i="27" s="1"/>
  <c r="G44" i="27" s="1"/>
  <c r="K25" i="13"/>
  <c r="G25" i="13"/>
  <c r="E25" i="13"/>
  <c r="H25" i="13"/>
  <c r="G47" i="27" l="1"/>
  <c r="E48" i="27"/>
  <c r="F45" i="27"/>
  <c r="I34" i="27"/>
  <c r="J30" i="27"/>
  <c r="B27" i="22"/>
  <c r="C27" i="15"/>
  <c r="C24" i="15" s="1"/>
  <c r="I38" i="27" l="1"/>
  <c r="I42" i="27" s="1"/>
  <c r="I44" i="27" s="1"/>
  <c r="F48" i="27"/>
  <c r="G45" i="27"/>
  <c r="K30" i="27"/>
  <c r="J37" i="27"/>
  <c r="K37" i="27" s="1"/>
  <c r="C52" i="15"/>
  <c r="K34" i="27" l="1"/>
  <c r="K38" i="27"/>
  <c r="K42" i="27" s="1"/>
  <c r="K44" i="27" s="1"/>
  <c r="K47" i="27" s="1"/>
  <c r="L30" i="27"/>
  <c r="G48" i="27"/>
  <c r="H45" i="27"/>
  <c r="J34" i="27"/>
  <c r="J38" i="27" s="1"/>
  <c r="J42" i="27" s="1"/>
  <c r="J44" i="27" s="1"/>
  <c r="J47" i="27" s="1"/>
  <c r="I47" i="27"/>
  <c r="C25" i="6"/>
  <c r="H48" i="27" l="1"/>
  <c r="I45" i="27"/>
  <c r="L37" i="27"/>
  <c r="D30" i="15"/>
  <c r="D52" i="15" s="1"/>
  <c r="J45" i="27" l="1"/>
  <c r="I48" i="27"/>
  <c r="L34" i="27"/>
  <c r="L38" i="27" s="1"/>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7" l="1"/>
  <c r="C54" i="27" s="1"/>
  <c r="C53" i="27"/>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<sst xmlns="http://schemas.openxmlformats.org/spreadsheetml/2006/main" count="1639" uniqueCount="777">
  <si>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</si>
  <si>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</si>
  <si>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</si>
  <si>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</si>
  <si>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</si>
  <si>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</si>
  <si>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</si>
  <si>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</si>
  <si>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</si>
  <si>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</si>
  <si>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</si>
  <si>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</si>
  <si>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</si>
  <si>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</si>
  <si>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</si>
  <si>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</si>
  <si>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</si>
  <si>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</si>
  <si>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</si>
  <si>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</si>
  <si>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</si>
  <si>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</si>
  <si>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</si>
  <si>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</si>
  <si>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</si>
  <si>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</si>
  <si>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</si>
  <si>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</si>
  <si>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</si>
  <si>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</si>
  <si>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</si>
  <si>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</si>
  <si>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</si>
  <si>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</si>
  <si>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</si>
  <si>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</si>
  <si>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</si>
  <si>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</si>
  <si>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</si>
  <si>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</si>
  <si>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</si>
  <si>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</si>
  <si>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</si>
  <si>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</si>
  <si>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</si>
  <si>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</si>
  <si>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</si>
  <si>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</si>
  <si>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</si>
  <si>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</si>
  <si>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</si>
  <si>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</si>
  <si>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</si>
  <si>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</si>
  <si>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</si>
  <si>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</si>
  <si>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</si>
  <si>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</si>
  <si>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</si>
  <si>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</si>
  <si>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</si>
  <si>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</si>
  <si>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</si>
  <si>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</si>
  <si>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</si>
  <si>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</si>
  <si>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</si>
  <si>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</si>
  <si>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</si>
  <si>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</si>
  <si>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</si>
  <si>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</si>
  <si>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</si>
  <si>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</si>
  <si>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</si>
  <si>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</si>
  <si>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</si>
  <si>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</si>
  <si>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</si>
  <si>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</si>
  <si>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</si>
  <si>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</si>
  <si>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</si>
  <si>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</si>
  <si>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</si>
  <si>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</si>
  <si>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</si>
  <si>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</si>
  <si>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</si>
  <si>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</si>
  <si>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</si>
  <si>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</si>
  <si>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</si>
  <si>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</si>
  <si>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</si>
  <si>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</si>
  <si>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</si>
  <si>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</si>
  <si>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</si>
  <si>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</si>
  <si>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</si>
  <si>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</si>
  <si>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</si>
  <si>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</si>
  <si>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</si>
  <si>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</si>
  <si>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</si>
  <si>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</si>
  <si>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</si>
  <si>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</si>
  <si>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</si>
  <si>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</si>
  <si>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</si>
  <si>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</si>
  <si>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</si>
  <si>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</si>
  <si>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</si>
  <si>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</si>
  <si>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</si>
  <si>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</si>
  <si>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</si>
  <si>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</si>
  <si>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</si>
  <si>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</si>
  <si>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</si>
  <si>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</si>
  <si>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</si>
  <si>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</si>
  <si>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</si>
  <si>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</si>
  <si>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</si>
  <si>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</si>
  <si>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</si>
  <si>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</si>
  <si>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</si>
  <si>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</si>
  <si>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</si>
  <si>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</si>
  <si>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</si>
  <si>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</si>
  <si>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</si>
  <si>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</si>
  <si>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</si>
  <si>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</si>
  <si>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</si>
  <si>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</si>
  <si>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</si>
  <si>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</si>
  <si>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</si>
  <si>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</si>
  <si>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</si>
  <si>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</si>
  <si>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</si>
  <si>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</si>
  <si>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</si>
  <si>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</si>
  <si>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</si>
  <si>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</si>
  <si>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</si>
  <si>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</si>
  <si>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</si>
  <si>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</si>
  <si>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</si>
  <si>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</si>
  <si>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</si>
  <si>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</si>
  <si>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</si>
  <si>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</si>
  <si>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</si>
  <si>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</si>
  <si>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</si>
  <si>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</si>
  <si>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</si>
  <si>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</si>
  <si>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</si>
  <si>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</si>
  <si>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</si>
  <si>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</si>
  <si>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</si>
  <si>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</si>
  <si>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</si>
  <si>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</si>
  <si>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</si>
  <si>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</si>
  <si>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</si>
  <si>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</si>
  <si>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</si>
  <si>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</si>
  <si>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</si>
  <si>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</si>
  <si>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</si>
  <si>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</si>
  <si>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</si>
  <si>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</si>
  <si>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</si>
  <si>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</si>
  <si>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</si>
  <si>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</si>
  <si>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</si>
  <si>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</si>
  <si>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</si>
  <si>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</si>
  <si>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</si>
  <si>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</si>
  <si>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</si>
  <si>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</si>
  <si>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</si>
  <si>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</si>
  <si>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</si>
  <si>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</si>
  <si>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</si>
  <si>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</si>
  <si>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</si>
  <si>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</si>
  <si>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</si>
  <si>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</si>
  <si>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</si>
  <si>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</si>
  <si>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</si>
  <si>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</si>
  <si>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</si>
  <si>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</si>
  <si>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</si>
  <si>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</si>
  <si>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</si>
  <si>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</si>
  <si>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</si>
  <si>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</si>
  <si>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</si>
  <si>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</si>
  <si>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</si>
  <si>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</si>
  <si>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</si>
  <si>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</si>
  <si>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</si>
  <si>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</si>
  <si>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</si>
  <si>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</si>
  <si>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</si>
  <si>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</si>
  <si>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</si>
  <si>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</si>
  <si>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</si>
  <si>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</si>
  <si>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</si>
  <si>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</si>
  <si>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</si>
  <si>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</si>
  <si>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</si>
  <si>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</si>
  <si>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</si>
  <si>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</si>
  <si>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</si>
  <si>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</si>
  <si>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</si>
  <si>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</si>
  <si>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</si>
  <si>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</si>
  <si>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</si>
  <si>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</si>
  <si>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</si>
  <si>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</si>
  <si>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</si>
  <si>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</si>
  <si>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</si>
  <si>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</si>
  <si>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</si>
  <si>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</si>
  <si>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</si>
  <si>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</si>
  <si>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</si>
  <si>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</si>
  <si>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</si>
  <si>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</si>
  <si>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</si>
  <si>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</si>
  <si>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</si>
  <si>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</si>
  <si>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</si>
  <si>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</si>
  <si>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</si>
  <si>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</si>
  <si>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</si>
  <si>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</si>
  <si>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</si>
  <si>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</si>
  <si>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</si>
  <si>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</si>
  <si>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</si>
  <si>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</si>
  <si>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</si>
  <si>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</si>
  <si>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</si>
  <si>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</si>
  <si>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</si>
  <si>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</si>
  <si>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</si>
  <si>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</si>
  <si>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</si>
  <si>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</si>
  <si>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</si>
  <si>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</si>
  <si>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</si>
  <si>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</si>
  <si>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</si>
  <si>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</si>
  <si>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</si>
  <si>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</si>
  <si>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</si>
  <si>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</si>
  <si>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</si>
  <si>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</si>
  <si>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</si>
  <si>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</si>
  <si>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</si>
  <si>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</si>
  <si>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</si>
  <si>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</si>
  <si>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</si>
  <si>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</si>
  <si>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</si>
  <si>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</si>
  <si>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</si>
  <si>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</si>
  <si>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</si>
  <si>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</si>
  <si>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</si>
  <si>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</si>
  <si>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</si>
  <si>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</si>
  <si>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</si>
  <si>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</si>
  <si>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</si>
  <si>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</si>
  <si>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</si>
  <si>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</si>
  <si>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</si>
  <si>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</si>
  <si>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</si>
  <si>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</si>
  <si>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</si>
  <si>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</si>
  <si>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</si>
  <si>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</si>
  <si>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</si>
  <si>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</si>
  <si>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</si>
  <si>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</si>
  <si>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</si>
  <si>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</si>
  <si>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</si>
  <si>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</si>
  <si>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</si>
  <si>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</si>
  <si>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</si>
  <si>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</si>
  <si>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</si>
  <si>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</si>
  <si>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</si>
  <si>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</si>
  <si>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</si>
  <si>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</si>
  <si>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</si>
  <si>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</si>
  <si>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</si>
  <si>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</si>
  <si>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</si>
  <si>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</si>
  <si>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</si>
  <si>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</si>
  <si>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</si>
  <si>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</si>
  <si>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</si>
  <si>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</si>
  <si>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</si>
  <si>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</si>
  <si>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</si>
  <si>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</si>
  <si>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</si>
  <si>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</si>
  <si>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</si>
  <si>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</si>
  <si>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</si>
  <si>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</si>
  <si>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</si>
  <si>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</si>
  <si>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</si>
  <si>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</si>
  <si>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</si>
  <si>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</si>
  <si>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</si>
  <si>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</si>
  <si>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</si>
  <si>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</si>
  <si>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</si>
  <si>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</si>
  <si>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</si>
  <si>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</si>
  <si>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</si>
  <si>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</si>
  <si>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</si>
  <si>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</si>
  <si>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</si>
  <si>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</si>
  <si>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</si>
  <si>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</si>
  <si>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</si>
  <si>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</si>
  <si>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</si>
  <si>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</si>
  <si>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</si>
  <si>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</si>
  <si>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</si>
  <si>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</si>
  <si>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</si>
  <si>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</si>
  <si>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</si>
  <si>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</si>
  <si>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</si>
  <si>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</si>
  <si>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</si>
  <si>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</si>
  <si>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</si>
  <si>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</si>
  <si>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</si>
  <si>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</si>
  <si>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</si>
  <si>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</si>
  <si>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</si>
  <si>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</si>
  <si>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</si>
  <si>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</si>
  <si>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</si>
  <si>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</si>
  <si>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</si>
  <si>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</si>
  <si>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</si>
  <si>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</si>
  <si>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</si>
  <si>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</si>
  <si>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</si>
  <si>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</si>
  <si>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</si>
  <si>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</si>
  <si>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</si>
  <si>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</si>
  <si>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</si>
  <si>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</si>
  <si>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</si>
  <si>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</si>
  <si>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</si>
  <si>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</si>
  <si>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</si>
  <si>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</si>
  <si>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</si>
  <si>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</si>
  <si>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</si>
  <si>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</si>
  <si>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</si>
  <si>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</si>
  <si>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</si>
  <si>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</si>
  <si>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</si>
  <si>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</si>
  <si>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</si>
  <si>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</si>
  <si>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</si>
  <si>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</si>
  <si>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</si>
  <si>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</si>
  <si>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</si>
  <si>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</si>
  <si>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</si>
  <si>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</si>
  <si>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</si>
  <si>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</si>
  <si>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</si>
  <si>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</si>
  <si>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</si>
  <si>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</si>
  <si>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</si>
  <si>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</si>
  <si>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</si>
  <si>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</si>
  <si>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</si>
  <si>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</si>
  <si>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</si>
  <si>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</si>
  <si>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</si>
  <si>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</si>
  <si>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</si>
  <si>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</si>
  <si>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</si>
  <si>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</si>
  <si>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</si>
  <si>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</si>
  <si>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</si>
  <si>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</si>
  <si>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</si>
  <si>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</si>
  <si>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</si>
  <si>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</si>
  <si>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</si>
  <si>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</si>
  <si>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</si>
  <si>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</si>
  <si>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</si>
  <si>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</si>
  <si>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</si>
  <si>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</si>
  <si>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</si>
  <si>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</si>
  <si>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</si>
  <si>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</si>
  <si>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</si>
  <si>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</si>
  <si>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</si>
  <si>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</si>
  <si>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</si>
  <si>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</si>
  <si>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</si>
  <si>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</si>
  <si>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</si>
  <si>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</si>
  <si>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</si>
  <si>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</si>
  <si>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</si>
  <si>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</si>
  <si>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</si>
  <si>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</si>
  <si>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</si>
  <si>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</si>
  <si>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</si>
  <si>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</si>
  <si>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</si>
  <si>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</si>
  <si>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</si>
  <si>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</si>
  <si>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</si>
  <si>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</si>
  <si>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</si>
  <si>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</si>
  <si>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</si>
  <si>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</si>
  <si>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</si>
  <si>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</si>
  <si>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</si>
  <si>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</si>
  <si>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</si>
  <si>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</si>
  <si>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</si>
  <si>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</si>
  <si>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</si>
  <si>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</si>
  <si>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</si>
  <si>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</si>
  <si>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</si>
  <si>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</si>
  <si>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</si>
  <si>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</si>
  <si>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</si>
  <si>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</si>
  <si>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</si>
  <si>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</si>
  <si>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</si>
  <si>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</si>
  <si>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</si>
  <si>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</si>
  <si>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</si>
  <si>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</si>
  <si>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</si>
  <si>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</si>
  <si>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</si>
  <si>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</si>
  <si>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</si>
  <si>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</si>
  <si>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</si>
  <si>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</si>
  <si>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</si>
  <si>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</si>
  <si>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</si>
  <si>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</si>
  <si>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</si>
  <si>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</si>
  <si>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</si>
  <si>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КТП-2938</t>
  </si>
  <si>
    <t>0,160</t>
  </si>
  <si>
    <t>ТМГ 160</t>
  </si>
  <si>
    <t>L_ 2022011317</t>
  </si>
  <si>
    <t>Замена транс-в в  КТП-1441с.Ким Альшеевского р-на  кол-ве  1шт ТМ-100 на ТМГ-160  10кВ</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</si>
  <si>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</si>
  <si>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</si>
  <si>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</si>
  <si>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</si>
  <si>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</si>
  <si>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</si>
  <si>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</si>
  <si>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</si>
  <si>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</si>
  <si>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</si>
  <si>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</si>
  <si>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</si>
  <si>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</si>
  <si>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</si>
  <si>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</si>
  <si>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</si>
  <si>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</si>
  <si>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</si>
  <si>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2022011317</t>
  </si>
  <si>
    <t>Реконструкция КТП-1441  п.Ким Альшеевского р-на  замена ТМ-100 на ТМГ-160 первичн напряж 10кВ</t>
  </si>
  <si>
    <t>Реконструкция КТП-2938  с.Староболтачево  замена ТМ-160 на ТМГ-160 первичн напряж 10кВ</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</si>
  <si>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</si>
  <si>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</si>
  <si>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</si>
  <si>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</si>
  <si>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</si>
  <si>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</si>
  <si>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</si>
  <si>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</si>
  <si>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(40,19)</t>
  </si>
  <si>
    <t>тыс.руб.</t>
  </si>
  <si>
    <t>в том числе:</t>
  </si>
  <si>
    <t>строительных работ</t>
  </si>
  <si>
    <t>(0,17)</t>
  </si>
  <si>
    <t>Средства на оплату труда рабочих</t>
  </si>
  <si>
    <t>(0,44)</t>
  </si>
  <si>
    <t>монтажных работ</t>
  </si>
  <si>
    <t>(1,3)</t>
  </si>
  <si>
    <t>Нормативные затраты труда рабочих</t>
  </si>
  <si>
    <t>чел.час.</t>
  </si>
  <si>
    <t>оборудования</t>
  </si>
  <si>
    <t>(37,12)</t>
  </si>
  <si>
    <t>Нормативные затраты труда машинистов</t>
  </si>
  <si>
    <t>прочих затрат</t>
  </si>
  <si>
    <t>(1,6)</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</si>
  <si>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</si>
  <si>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</si>
  <si>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</si>
  <si>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</si>
  <si>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</si>
  <si>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</si>
  <si>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</si>
  <si>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</si>
  <si>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</si>
  <si>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</si>
  <si>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</si>
  <si>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</si>
  <si>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</si>
  <si>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ФЕРм08-01-001-01</t>
  </si>
  <si>
    <t>Трансформатор трехфазный: 35 кВ мощностью 250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</si>
  <si>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</si>
  <si>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</si>
  <si>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</si>
  <si>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</si>
  <si>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</si>
  <si>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</si>
  <si>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</si>
  <si>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</si>
  <si>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</si>
  <si>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</si>
  <si>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</si>
  <si>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</si>
  <si>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</si>
  <si>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</si>
  <si>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</si>
  <si>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</si>
  <si>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20,6</t>
  </si>
  <si>
    <t>0,3</t>
  </si>
  <si>
    <t>6,18</t>
  </si>
  <si>
    <t>ЗТм</t>
  </si>
  <si>
    <t>3,93</t>
  </si>
  <si>
    <t>1,35585</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</si>
  <si>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</si>
  <si>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</si>
  <si>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</si>
  <si>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</si>
  <si>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</si>
  <si>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</si>
  <si>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</si>
  <si>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</si>
  <si>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</si>
  <si>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</si>
  <si>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</si>
  <si>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4,5195</t>
  </si>
  <si>
    <t>3
О</t>
  </si>
  <si>
    <t>ТЦ_101_22_2221000387_16.03.2022_01</t>
  </si>
  <si>
    <t>Трансформатор силовой  ТМГ 160/10-0,4 Y-Zн-11 УХЛ1</t>
  </si>
  <si>
    <t>шт.</t>
  </si>
  <si>
    <t>5,71</t>
  </si>
  <si>
    <t>(Оборудование)</t>
  </si>
  <si>
    <t>Цена=254358/1,2</t>
  </si>
  <si>
    <t>ФССЦпг-01-01-01-015</t>
  </si>
  <si>
    <t>Погрузо-разгрузочные работы при автомобильных перевозках: Погрузка металлических конструкций массой до 1 т</t>
  </si>
  <si>
    <t>1 т груза</t>
  </si>
  <si>
    <t>1,5</t>
  </si>
  <si>
    <t>(Погрузо-разгрузочные работы)</t>
  </si>
  <si>
    <t>Объем=0,75*2</t>
  </si>
  <si>
    <t>ФССЦпг-01-01-02-015</t>
  </si>
  <si>
    <t>Погрузо-разгрузочные работы при автомобильных перевозках: Разгрузка металлических конструкций массой до 1 т</t>
  </si>
  <si>
    <t>ФССЦпг-03-21-01-150</t>
  </si>
  <si>
    <t>Перевозка грузов автомобилями-самосвалами грузоподъемностью 10 т работающих вне карьера на расстояние: I класс груза до 150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</si>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</sst>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70" applyFont="1"/>
    <xf numFmtId="0" fontId="61" fillId="0" borderId="0" xfId="70" applyFont="1" applyAlignment="1">
      <alignment horizontal="right" vertical="top"/>
    </xf>
    <xf numFmtId="0" fontId="60" fillId="0" borderId="0" xfId="70"/>
    <xf numFmtId="0" fontId="61" fillId="0" borderId="0" xfId="70"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68" applyFont="1" applyBorder="1" applyAlignment="1">
      <alignment horizontal="center" vertical="top"/>
    </xf>
    <xf numFmtId="0" fontId="64" fillId="0" borderId="0" xfId="68" applyFont="1" applyAlignment="1">
      <alignment horizontal="center"/>
    </xf>
    <xf numFmtId="0" fontId="61" fillId="0" borderId="20" xfId="69" applyFont="1" applyBorder="1" applyAlignment="1">
      <alignment horizontal="center" wrapText="1"/>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70" applyFont="1" applyBorder="1" applyAlignment="1">
      <alignment horizontal="center" vertical="center"/>
    </xf>
    <xf numFmtId="0" fontId="62" fillId="0" borderId="0" xfId="0" applyFont="1" applyAlignment="1">
      <alignment horizontal="left" vertical="top" wrapText="1"/>
    </xf>
    <xf numFmtId="0" fontId="63" fillId="0" borderId="20" xfId="70" applyFont="1" applyBorder="1" applyAlignment="1">
      <alignment horizontal="left" vertical="top"/>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0"/>
    <cellStyle name="Обычный 12 2" xfId="40"/>
    <cellStyle name="Обычный 2" xfId="3"/>
    <cellStyle name="Обычный 2 2" xfId="62"/>
    <cellStyle name="Обычный 22" xfId="68"/>
    <cellStyle name="Обычный 24"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56008512"/>
        <c:axId val="156008896"/>
      </c:lineChart>
      <c:catAx>
        <c:axId val="156008512"/>
        <c:scaling>
          <c:orientation val="minMax"/>
        </c:scaling>
        <c:delete val="0"/>
        <c:axPos val="b"/>
        <c:numFmt formatCode="General" sourceLinked="1"/>
        <c:majorTickMark val="out"/>
        <c:minorTickMark val="none"/>
        <c:tickLblPos val="nextTo"/>
        <c:crossAx val="156008896"/>
        <c:crosses val="autoZero"/>
        <c:auto val="1"/>
        <c:lblAlgn val="ctr"/>
        <c:lblOffset val="100"/>
        <c:noMultiLvlLbl val="0"/>
      </c:catAx>
      <c:valAx>
        <c:axId val="156008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600851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456457</xdr:colOff>
      <xdr:row>44</xdr:row>
      <xdr:rowOff>189428</xdr:rowOff>
    </xdr:to>
    <xdr:pic>
      <xdr:nvPicPr>
        <xdr:cNvPr id="2" name="Рисунок 1">
          <a:extLst>
            <a:ext uri="{FF2B5EF4-FFF2-40B4-BE49-F238E27FC236}">
              <a16:creationId xmlns:a16="http://schemas.microsoft.com/office/drawing/2014/main" xmlns="" id="{74E8D822-C39C-4A0D-8A68-108014E9C7F3}"/>
            </a:ext>
          </a:extLst>
        </xdr:cNvPr>
        <xdr:cNvPicPr>
          <a:picLocks noChangeAspect="1"/>
        </xdr:cNvPicPr>
      </xdr:nvPicPr>
      <xdr:blipFill>
        <a:blip xmlns:r="http://schemas.openxmlformats.org/officeDocument/2006/relationships" r:embed="rId1"/>
        <a:stretch>
          <a:fillRect/>
        </a:stretch>
      </xdr:blipFill>
      <xdr:spPr>
        <a:xfrm>
          <a:off x="0" y="0"/>
          <a:ext cx="5942857" cy="85714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topLeftCell="A4"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588</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589</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КТП-1441с.Ким Альшеевского р-на  кол-ве  1шт ТМ-100 на ТМГ-160  10кВ</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0.25457000000000002</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16" workbookViewId="0">
      <selection activeCell="L37" sqref="L37"/>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1" t="s">
        <v>567</v>
      </c>
      <c r="B5" s="451"/>
      <c r="C5" s="451"/>
      <c r="D5" s="451"/>
      <c r="E5" s="451"/>
    </row>
    <row r="7" spans="1:5" x14ac:dyDescent="0.25">
      <c r="A7" s="451" t="s">
        <v>10</v>
      </c>
      <c r="B7" s="451"/>
      <c r="C7" s="451"/>
      <c r="D7" s="451"/>
      <c r="E7" s="451"/>
    </row>
    <row r="9" spans="1:5" x14ac:dyDescent="0.25">
      <c r="A9" s="451" t="s">
        <v>578</v>
      </c>
      <c r="B9" s="451"/>
      <c r="C9" s="451"/>
      <c r="D9" s="451"/>
      <c r="E9" s="451"/>
    </row>
    <row r="10" spans="1:5" x14ac:dyDescent="0.25">
      <c r="A10" s="450" t="s">
        <v>748</v>
      </c>
      <c r="B10" s="450"/>
      <c r="C10" s="450"/>
      <c r="D10" s="450"/>
      <c r="E10" s="450"/>
    </row>
    <row r="11" spans="1:5" x14ac:dyDescent="0.25">
      <c r="A11" s="296"/>
      <c r="B11" s="296"/>
      <c r="C11" s="296"/>
      <c r="D11" s="296"/>
      <c r="E11" s="296"/>
    </row>
    <row r="12" spans="1:5" x14ac:dyDescent="0.25">
      <c r="A12" s="451" t="s">
        <v>588</v>
      </c>
      <c r="B12" s="451"/>
      <c r="C12" s="451"/>
      <c r="D12" s="451"/>
      <c r="E12" s="451"/>
    </row>
    <row r="13" spans="1:5" x14ac:dyDescent="0.25">
      <c r="A13" s="450" t="s">
        <v>749</v>
      </c>
      <c r="B13" s="450"/>
      <c r="C13" s="450"/>
      <c r="D13" s="450"/>
      <c r="E13" s="450"/>
    </row>
    <row r="14" spans="1:5" x14ac:dyDescent="0.25">
      <c r="A14" s="296"/>
      <c r="B14" s="296"/>
      <c r="C14" s="296"/>
      <c r="D14" s="296"/>
      <c r="E14" s="296"/>
    </row>
    <row r="15" spans="1:5" x14ac:dyDescent="0.25">
      <c r="A15" s="451" t="s">
        <v>589</v>
      </c>
      <c r="B15" s="451"/>
      <c r="C15" s="451"/>
      <c r="D15" s="451"/>
      <c r="E15" s="451"/>
    </row>
    <row r="16" spans="1:5" x14ac:dyDescent="0.25">
      <c r="A16" s="452" t="s">
        <v>750</v>
      </c>
      <c r="B16" s="452"/>
      <c r="C16" s="452"/>
      <c r="D16" s="452"/>
      <c r="E16" s="452"/>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0.255</v>
      </c>
      <c r="C20" s="306"/>
      <c r="D20" s="306"/>
      <c r="E20" s="306"/>
      <c r="F20" s="306"/>
      <c r="G20" s="306"/>
      <c r="H20" s="306"/>
      <c r="I20" s="306"/>
      <c r="J20" s="306"/>
      <c r="K20" s="306"/>
      <c r="L20" s="306"/>
    </row>
    <row r="21" spans="1:12" ht="21.75" customHeight="1" x14ac:dyDescent="0.25">
      <c r="A21" s="304" t="s">
        <v>752</v>
      </c>
      <c r="B21" s="305">
        <f>B20*0.012</f>
        <v>3.0600000000000002E-3</v>
      </c>
      <c r="C21" s="306"/>
      <c r="D21" s="306"/>
      <c r="E21" s="306"/>
      <c r="F21" s="306"/>
      <c r="G21" s="306"/>
      <c r="H21" s="306"/>
      <c r="I21" s="306"/>
      <c r="J21" s="306"/>
      <c r="K21" s="306"/>
      <c r="L21" s="306"/>
    </row>
    <row r="22" spans="1:12" ht="19.5" customHeight="1" x14ac:dyDescent="0.25">
      <c r="A22" s="304" t="s">
        <v>753</v>
      </c>
      <c r="B22" s="305">
        <f>B20*0.014</f>
        <v>3.5700000000000003E-3</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3.5700000000000003E-2</v>
      </c>
      <c r="D33" s="324">
        <f>C33*D30</f>
        <v>3.6949500000000003E-2</v>
      </c>
      <c r="E33" s="324">
        <f>C33*E30</f>
        <v>3.8205783E-2</v>
      </c>
      <c r="F33" s="324">
        <f>C33*F30</f>
        <v>3.9734014319999997E-2</v>
      </c>
      <c r="G33" s="324">
        <f>C33*G30</f>
        <v>4.1323374892799997E-2</v>
      </c>
      <c r="H33" s="324">
        <f>C33*H30</f>
        <v>4.2976309888511997E-2</v>
      </c>
      <c r="I33" s="324">
        <f>C33*I30</f>
        <v>4.4695362284052478E-2</v>
      </c>
      <c r="J33" s="324">
        <f>C33*J30</f>
        <v>4.6483176775414581E-2</v>
      </c>
      <c r="K33" s="324">
        <f>C33*K30</f>
        <v>4.8342503846431163E-2</v>
      </c>
      <c r="L33" s="324">
        <f>C33*L30</f>
        <v>5.0276204000288413E-2</v>
      </c>
    </row>
    <row r="34" spans="1:12" ht="18.75" customHeight="1" x14ac:dyDescent="0.25">
      <c r="A34" s="325" t="s">
        <v>760</v>
      </c>
      <c r="B34" s="322" t="s">
        <v>759</v>
      </c>
      <c r="C34" s="326">
        <f>SUM(C35:C37)</f>
        <v>3.0600000000000002E-3</v>
      </c>
      <c r="D34" s="326">
        <f t="shared" ref="D34:L34" si="2">SUM(D35:D37)</f>
        <v>3.1670999999999999E-3</v>
      </c>
      <c r="E34" s="326">
        <f t="shared" si="2"/>
        <v>3.2747814000000002E-3</v>
      </c>
      <c r="F34" s="326">
        <f t="shared" si="2"/>
        <v>3.405772656E-3</v>
      </c>
      <c r="G34" s="326">
        <f t="shared" si="2"/>
        <v>7.6743410515199995E-3</v>
      </c>
      <c r="H34" s="326">
        <f t="shared" si="2"/>
        <v>3.6836837047295999E-3</v>
      </c>
      <c r="I34" s="326">
        <f t="shared" si="2"/>
        <v>3.8310310529187839E-3</v>
      </c>
      <c r="J34" s="326">
        <f t="shared" si="2"/>
        <v>3.9842722950355356E-3</v>
      </c>
      <c r="K34" s="326">
        <f t="shared" si="2"/>
        <v>4.1436431868369572E-3</v>
      </c>
      <c r="L34" s="326">
        <f t="shared" si="2"/>
        <v>9.3370093143392771E-3</v>
      </c>
    </row>
    <row r="35" spans="1:12" ht="21.75" customHeight="1" x14ac:dyDescent="0.25">
      <c r="A35" s="304" t="s">
        <v>761</v>
      </c>
      <c r="B35" s="322" t="s">
        <v>759</v>
      </c>
      <c r="C35" s="305">
        <f>B21</f>
        <v>3.0600000000000002E-3</v>
      </c>
      <c r="D35" s="305">
        <f>C35*D30</f>
        <v>3.1670999999999999E-3</v>
      </c>
      <c r="E35" s="305">
        <f>C35*E30</f>
        <v>3.2747814000000002E-3</v>
      </c>
      <c r="F35" s="305">
        <f>C35*F30</f>
        <v>3.405772656E-3</v>
      </c>
      <c r="G35" s="305">
        <f>C35*G30</f>
        <v>3.5420035622399999E-3</v>
      </c>
      <c r="H35" s="305">
        <f>C35*H30</f>
        <v>3.6836837047295999E-3</v>
      </c>
      <c r="I35" s="305">
        <f>C35*I30</f>
        <v>3.8310310529187839E-3</v>
      </c>
      <c r="J35" s="305">
        <f>C35*J30</f>
        <v>3.9842722950355356E-3</v>
      </c>
      <c r="K35" s="305">
        <f>C35*K30</f>
        <v>4.1436431868369572E-3</v>
      </c>
      <c r="L35" s="305">
        <f>C35*L30</f>
        <v>4.3093889143104355E-3</v>
      </c>
    </row>
    <row r="36" spans="1:12" ht="19.5" customHeight="1" x14ac:dyDescent="0.25">
      <c r="A36" s="304" t="s">
        <v>762</v>
      </c>
      <c r="B36" s="322" t="s">
        <v>759</v>
      </c>
      <c r="C36" s="305"/>
      <c r="D36" s="305"/>
      <c r="E36" s="305"/>
      <c r="F36" s="305"/>
      <c r="G36" s="305">
        <f>B22*G30</f>
        <v>4.13233748928E-3</v>
      </c>
      <c r="H36" s="305"/>
      <c r="I36" s="305"/>
      <c r="J36" s="305"/>
      <c r="K36" s="305"/>
      <c r="L36" s="305">
        <f>B22*L30</f>
        <v>5.0276204000288417E-3</v>
      </c>
    </row>
    <row r="37" spans="1:12" x14ac:dyDescent="0.25">
      <c r="A37" s="304" t="s">
        <v>763</v>
      </c>
      <c r="B37" s="322" t="s">
        <v>759</v>
      </c>
      <c r="C37" s="305">
        <f>B24</f>
        <v>0</v>
      </c>
      <c r="D37" s="305">
        <f>C37*D30</f>
        <v>0</v>
      </c>
      <c r="E37" s="305">
        <f t="shared" ref="E37:L37" si="3">D37*E30</f>
        <v>0</v>
      </c>
      <c r="F37" s="305">
        <f t="shared" si="3"/>
        <v>0</v>
      </c>
      <c r="G37" s="305">
        <f t="shared" si="3"/>
        <v>0</v>
      </c>
      <c r="H37" s="305">
        <f t="shared" si="3"/>
        <v>0</v>
      </c>
      <c r="I37" s="305">
        <f t="shared" si="3"/>
        <v>0</v>
      </c>
      <c r="J37" s="305">
        <f t="shared" si="3"/>
        <v>0</v>
      </c>
      <c r="K37" s="305">
        <f t="shared" si="3"/>
        <v>0</v>
      </c>
      <c r="L37" s="305">
        <f t="shared" si="3"/>
        <v>0</v>
      </c>
    </row>
    <row r="38" spans="1:12" ht="24.75" customHeight="1" x14ac:dyDescent="0.25">
      <c r="A38" s="327" t="s">
        <v>327</v>
      </c>
      <c r="B38" s="322" t="s">
        <v>759</v>
      </c>
      <c r="C38" s="328">
        <f>C33-C34</f>
        <v>3.2640000000000002E-2</v>
      </c>
      <c r="D38" s="326">
        <f t="shared" ref="D38:L38" si="4">D33-D34</f>
        <v>3.3782400000000004E-2</v>
      </c>
      <c r="E38" s="326">
        <f t="shared" si="4"/>
        <v>3.4931001599999997E-2</v>
      </c>
      <c r="F38" s="326">
        <f t="shared" si="4"/>
        <v>3.6328241663999998E-2</v>
      </c>
      <c r="G38" s="326">
        <f t="shared" si="4"/>
        <v>3.3649033841279999E-2</v>
      </c>
      <c r="H38" s="326">
        <f t="shared" si="4"/>
        <v>3.9292626183782396E-2</v>
      </c>
      <c r="I38" s="326">
        <f t="shared" si="4"/>
        <v>4.0864331231133692E-2</v>
      </c>
      <c r="J38" s="326">
        <f t="shared" si="4"/>
        <v>4.2498904480379046E-2</v>
      </c>
      <c r="K38" s="326">
        <f t="shared" si="4"/>
        <v>4.4198860659594205E-2</v>
      </c>
      <c r="L38" s="326">
        <f t="shared" si="4"/>
        <v>4.0939194685949136E-2</v>
      </c>
    </row>
    <row r="39" spans="1:12" x14ac:dyDescent="0.25">
      <c r="A39" s="329"/>
      <c r="B39" s="330"/>
      <c r="C39" s="331"/>
      <c r="D39" s="332"/>
      <c r="E39" s="332"/>
      <c r="F39" s="333"/>
      <c r="G39" s="303"/>
      <c r="H39" s="303"/>
      <c r="I39" s="303"/>
      <c r="J39" s="303"/>
      <c r="K39" s="303"/>
      <c r="L39" s="303"/>
    </row>
    <row r="40" spans="1:12" x14ac:dyDescent="0.25">
      <c r="A40" s="453" t="s">
        <v>764</v>
      </c>
      <c r="B40" s="455" t="s">
        <v>757</v>
      </c>
      <c r="C40" s="457" t="s">
        <v>765</v>
      </c>
      <c r="D40" s="457"/>
      <c r="E40" s="457"/>
      <c r="F40" s="457"/>
      <c r="G40" s="457"/>
      <c r="H40" s="457"/>
      <c r="I40" s="457"/>
      <c r="J40" s="457"/>
      <c r="K40" s="457"/>
      <c r="L40" s="457"/>
    </row>
    <row r="41" spans="1:12" x14ac:dyDescent="0.25">
      <c r="A41" s="454"/>
      <c r="B41" s="456"/>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3.2640000000000002E-2</v>
      </c>
      <c r="D42" s="305">
        <f t="shared" ref="D42:L42" si="5">D38</f>
        <v>3.3782400000000004E-2</v>
      </c>
      <c r="E42" s="305">
        <f t="shared" si="5"/>
        <v>3.4931001599999997E-2</v>
      </c>
      <c r="F42" s="305">
        <f t="shared" si="5"/>
        <v>3.6328241663999998E-2</v>
      </c>
      <c r="G42" s="305">
        <f t="shared" si="5"/>
        <v>3.3649033841279999E-2</v>
      </c>
      <c r="H42" s="305">
        <f t="shared" si="5"/>
        <v>3.9292626183782396E-2</v>
      </c>
      <c r="I42" s="305">
        <f t="shared" si="5"/>
        <v>4.0864331231133692E-2</v>
      </c>
      <c r="J42" s="305">
        <f t="shared" si="5"/>
        <v>4.2498904480379046E-2</v>
      </c>
      <c r="K42" s="305">
        <f t="shared" si="5"/>
        <v>4.4198860659594205E-2</v>
      </c>
      <c r="L42" s="305">
        <f t="shared" si="5"/>
        <v>4.0939194685949136E-2</v>
      </c>
    </row>
    <row r="43" spans="1:12" ht="24.75" customHeight="1" x14ac:dyDescent="0.25">
      <c r="A43" s="325" t="s">
        <v>766</v>
      </c>
      <c r="B43" s="307" t="s">
        <v>759</v>
      </c>
      <c r="C43" s="335">
        <f>-B20</f>
        <v>-0.255</v>
      </c>
      <c r="D43" s="335">
        <f>-'[3]1. сводные данные'!L37</f>
        <v>0</v>
      </c>
      <c r="E43" s="305"/>
      <c r="F43" s="336"/>
      <c r="G43" s="337"/>
      <c r="H43" s="337"/>
      <c r="I43" s="337"/>
      <c r="J43" s="337"/>
      <c r="K43" s="337"/>
      <c r="L43" s="337"/>
    </row>
    <row r="44" spans="1:12" ht="21" customHeight="1" x14ac:dyDescent="0.25">
      <c r="A44" s="325" t="s">
        <v>767</v>
      </c>
      <c r="B44" s="307" t="s">
        <v>759</v>
      </c>
      <c r="C44" s="305">
        <f>SUM(C42:C43)</f>
        <v>-0.22236</v>
      </c>
      <c r="D44" s="305">
        <f t="shared" ref="D44:L44" si="6">SUM(D42:D43)</f>
        <v>3.3782400000000004E-2</v>
      </c>
      <c r="E44" s="305">
        <f>SUM(E42:E43)</f>
        <v>3.4931001599999997E-2</v>
      </c>
      <c r="F44" s="305">
        <f t="shared" si="6"/>
        <v>3.6328241663999998E-2</v>
      </c>
      <c r="G44" s="305">
        <f t="shared" si="6"/>
        <v>3.3649033841279999E-2</v>
      </c>
      <c r="H44" s="305">
        <f t="shared" si="6"/>
        <v>3.9292626183782396E-2</v>
      </c>
      <c r="I44" s="305">
        <f t="shared" si="6"/>
        <v>4.0864331231133692E-2</v>
      </c>
      <c r="J44" s="305">
        <f t="shared" si="6"/>
        <v>4.2498904480379046E-2</v>
      </c>
      <c r="K44" s="305">
        <f t="shared" si="6"/>
        <v>4.4198860659594205E-2</v>
      </c>
      <c r="L44" s="305">
        <f t="shared" si="6"/>
        <v>4.0939194685949136E-2</v>
      </c>
    </row>
    <row r="45" spans="1:12" ht="27.75" customHeight="1" x14ac:dyDescent="0.25">
      <c r="A45" s="325" t="s">
        <v>768</v>
      </c>
      <c r="B45" s="307" t="s">
        <v>759</v>
      </c>
      <c r="C45" s="305">
        <f>C44</f>
        <v>-0.22236</v>
      </c>
      <c r="D45" s="305">
        <f>C45+D44</f>
        <v>-0.18857760000000001</v>
      </c>
      <c r="E45" s="305">
        <f>D45+E44</f>
        <v>-0.1536465984</v>
      </c>
      <c r="F45" s="305">
        <f t="shared" ref="F45:K45" si="7">E45+F44</f>
        <v>-0.117318356736</v>
      </c>
      <c r="G45" s="305">
        <f t="shared" si="7"/>
        <v>-8.3669322894719997E-2</v>
      </c>
      <c r="H45" s="305">
        <f>G45+H44</f>
        <v>-4.4376696710937601E-2</v>
      </c>
      <c r="I45" s="305">
        <f t="shared" si="7"/>
        <v>-3.5123654798039083E-3</v>
      </c>
      <c r="J45" s="305">
        <f t="shared" si="7"/>
        <v>3.8986539000575138E-2</v>
      </c>
      <c r="K45" s="305">
        <f t="shared" si="7"/>
        <v>8.3185399660169343E-2</v>
      </c>
      <c r="L45" s="305">
        <f>K45+L44</f>
        <v>0.12412459434611847</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-0.22236</v>
      </c>
      <c r="D47" s="305">
        <f>D44*D46</f>
        <v>3.2798446601941755E-2</v>
      </c>
      <c r="E47" s="305">
        <f t="shared" ref="E47:L47" si="8">E44*E46</f>
        <v>3.2925819210104623E-2</v>
      </c>
      <c r="F47" s="305">
        <f t="shared" si="8"/>
        <v>3.3245487357775549E-2</v>
      </c>
      <c r="G47" s="305">
        <f t="shared" si="8"/>
        <v>2.9896730742853983E-2</v>
      </c>
      <c r="H47" s="305">
        <f t="shared" si="8"/>
        <v>3.3894164507653909E-2</v>
      </c>
      <c r="I47" s="305">
        <f t="shared" si="8"/>
        <v>3.4223234065980643E-2</v>
      </c>
      <c r="J47" s="305">
        <f t="shared" si="8"/>
        <v>3.4555498474388227E-2</v>
      </c>
      <c r="K47" s="305">
        <f t="shared" si="8"/>
        <v>3.4890988750838597E-2</v>
      </c>
      <c r="L47" s="305">
        <f t="shared" si="8"/>
        <v>3.1376483815984714E-2</v>
      </c>
    </row>
    <row r="48" spans="1:12" ht="24.75" customHeight="1" x14ac:dyDescent="0.25">
      <c r="A48" s="325" t="s">
        <v>770</v>
      </c>
      <c r="B48" s="307" t="s">
        <v>759</v>
      </c>
      <c r="C48" s="305">
        <f>C46*C45</f>
        <v>-0.22236</v>
      </c>
      <c r="D48" s="305">
        <f>D46*D45</f>
        <v>-0.18308504854368934</v>
      </c>
      <c r="E48" s="305">
        <f t="shared" ref="E48:L48" si="9">E46*E45</f>
        <v>-0.14482665510415685</v>
      </c>
      <c r="F48" s="305">
        <f t="shared" si="9"/>
        <v>-0.10736291565596896</v>
      </c>
      <c r="G48" s="305">
        <f t="shared" si="9"/>
        <v>-7.4339109699834344E-2</v>
      </c>
      <c r="H48" s="305">
        <f t="shared" si="9"/>
        <v>-3.8279728404806618E-2</v>
      </c>
      <c r="I48" s="305">
        <f t="shared" si="9"/>
        <v>-2.9415507930549037E-3</v>
      </c>
      <c r="J48" s="305">
        <f t="shared" si="9"/>
        <v>3.1699623918024243E-2</v>
      </c>
      <c r="K48" s="305">
        <f t="shared" si="9"/>
        <v>6.5667322651833004E-2</v>
      </c>
      <c r="L48" s="305">
        <f t="shared" si="9"/>
        <v>9.5131166002230358E-2</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7.5446853527522006E-2</v>
      </c>
      <c r="D51" s="342"/>
      <c r="E51" s="342"/>
      <c r="F51" s="343"/>
      <c r="G51" s="344"/>
      <c r="H51" s="344"/>
      <c r="I51" s="344"/>
      <c r="J51" s="344"/>
      <c r="K51" s="344"/>
      <c r="L51" s="344"/>
    </row>
    <row r="52" spans="1:12" ht="25.5" customHeight="1" x14ac:dyDescent="0.25">
      <c r="A52" s="345" t="s">
        <v>307</v>
      </c>
      <c r="B52" s="308" t="s">
        <v>676</v>
      </c>
      <c r="C52" s="308">
        <f>IRR(C44:L44)</f>
        <v>9.4310755360669685E-2</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8</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8</v>
      </c>
      <c r="D54" s="342"/>
      <c r="E54" s="342"/>
      <c r="F54" s="347"/>
      <c r="G54" s="344"/>
      <c r="H54" s="344"/>
      <c r="I54" s="344"/>
      <c r="J54" s="344"/>
      <c r="K54" s="344"/>
      <c r="L54" s="344"/>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2022011317</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Замена транс-в в  КТП-1441с.Ким Альшеевского р-на  кол-ве  1шт ТМ-100 на ТМГ-160  10кВ</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2022011317</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КТП-1441с.Ким Альшеевского р-на  кол-ве  1шт ТМ-100 на ТМГ-160  10кВ</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0.30548400000000003</v>
      </c>
      <c r="D24" s="189">
        <f>D27*1.2</f>
        <v>0.30548400000000003</v>
      </c>
      <c r="E24" s="141">
        <v>0</v>
      </c>
      <c r="F24" s="141">
        <v>0</v>
      </c>
      <c r="G24" s="135">
        <v>0</v>
      </c>
      <c r="H24" s="135">
        <f>C24</f>
        <v>0.30548400000000003</v>
      </c>
      <c r="I24" s="135" t="s">
        <v>584</v>
      </c>
      <c r="J24" s="135">
        <f>D24</f>
        <v>0.30548400000000003</v>
      </c>
      <c r="K24" s="135" t="str">
        <f>I24</f>
        <v>II</v>
      </c>
      <c r="L24" s="135">
        <f>C24</f>
        <v>0.30548400000000003</v>
      </c>
      <c r="M24" s="135">
        <f>D24</f>
        <v>0.30548400000000003</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0.25457000000000002</v>
      </c>
      <c r="D27" s="189">
        <f>D30</f>
        <v>0.25457000000000002</v>
      </c>
      <c r="E27" s="136">
        <v>0</v>
      </c>
      <c r="F27" s="136">
        <v>0</v>
      </c>
      <c r="G27" s="136">
        <v>0</v>
      </c>
      <c r="H27" s="135">
        <f t="shared" si="0"/>
        <v>0.25457000000000002</v>
      </c>
      <c r="I27" s="135" t="str">
        <f>I24</f>
        <v>II</v>
      </c>
      <c r="J27" s="135">
        <f t="shared" si="1"/>
        <v>0.25457000000000002</v>
      </c>
      <c r="K27" s="135" t="str">
        <f>I27</f>
        <v>II</v>
      </c>
      <c r="L27" s="135">
        <f t="shared" si="2"/>
        <v>0.25457000000000002</v>
      </c>
      <c r="M27" s="135">
        <f t="shared" si="3"/>
        <v>0.25457000000000002</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0.25457000000000002</v>
      </c>
      <c r="D30" s="189">
        <f>D34+D33+D32+D31</f>
        <v>0.25457000000000002</v>
      </c>
      <c r="E30" s="135">
        <v>0</v>
      </c>
      <c r="F30" s="135">
        <v>0</v>
      </c>
      <c r="G30" s="136">
        <v>0</v>
      </c>
      <c r="H30" s="135">
        <f t="shared" si="0"/>
        <v>0.25457000000000002</v>
      </c>
      <c r="I30" s="135" t="str">
        <f>I24</f>
        <v>II</v>
      </c>
      <c r="J30" s="135">
        <f t="shared" si="1"/>
        <v>0.25457000000000002</v>
      </c>
      <c r="K30" s="135" t="str">
        <f>I30</f>
        <v>II</v>
      </c>
      <c r="L30" s="135">
        <f t="shared" si="2"/>
        <v>0.25457000000000002</v>
      </c>
      <c r="M30" s="135">
        <f t="shared" si="3"/>
        <v>0.25457000000000002</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0.25457000000000002</v>
      </c>
      <c r="D33" s="190">
        <f>C33</f>
        <v>0.25457000000000002</v>
      </c>
      <c r="E33" s="135">
        <v>0</v>
      </c>
      <c r="F33" s="135">
        <v>0</v>
      </c>
      <c r="G33" s="136">
        <v>0</v>
      </c>
      <c r="H33" s="135">
        <f t="shared" si="0"/>
        <v>0.25457000000000002</v>
      </c>
      <c r="I33" s="135" t="str">
        <f>I24</f>
        <v>II</v>
      </c>
      <c r="J33" s="135">
        <f t="shared" si="1"/>
        <v>0.25457000000000002</v>
      </c>
      <c r="K33" s="135" t="str">
        <f>I33</f>
        <v>II</v>
      </c>
      <c r="L33" s="135">
        <f t="shared" si="2"/>
        <v>0.25457000000000002</v>
      </c>
      <c r="M33" s="135">
        <f t="shared" si="3"/>
        <v>0.25457000000000002</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0.25457000000000002</v>
      </c>
      <c r="D52" s="189">
        <f>D30</f>
        <v>0.25457000000000002</v>
      </c>
      <c r="E52" s="136">
        <v>0</v>
      </c>
      <c r="F52" s="136">
        <v>0</v>
      </c>
      <c r="G52" s="136">
        <v>0</v>
      </c>
      <c r="H52" s="135">
        <f t="shared" si="0"/>
        <v>0.25457000000000002</v>
      </c>
      <c r="I52" s="135">
        <v>0</v>
      </c>
      <c r="J52" s="135">
        <f t="shared" si="1"/>
        <v>0.25457000000000002</v>
      </c>
      <c r="K52" s="135">
        <v>0</v>
      </c>
      <c r="L52" s="135">
        <f t="shared" si="2"/>
        <v>0.25457000000000002</v>
      </c>
      <c r="M52" s="135">
        <f t="shared" si="3"/>
        <v>0.25457000000000002</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M32" sqref="M32"/>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Замена транс-в в  КТП-1441с.Ким Альшеевского р-на  кол-ве  1шт ТМ-100 на ТМГ-160  10кВ</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586</v>
      </c>
      <c r="H26" s="178" t="s">
        <v>545</v>
      </c>
      <c r="I26" s="178" t="s">
        <v>545</v>
      </c>
      <c r="J26" s="178" t="s">
        <v>545</v>
      </c>
      <c r="K26" s="178" t="s">
        <v>545</v>
      </c>
      <c r="L26" s="178" t="s">
        <v>65</v>
      </c>
      <c r="M26" s="179" t="s">
        <v>587</v>
      </c>
      <c r="N26" s="204" t="str">
        <f>M26</f>
        <v>ТМГ 160</v>
      </c>
      <c r="O26" s="177" t="s">
        <v>571</v>
      </c>
      <c r="P26" s="178" t="s">
        <v>581</v>
      </c>
      <c r="Q26" s="178" t="s">
        <v>564</v>
      </c>
      <c r="R26" s="203">
        <f>'1. паспорт местоположение'!C45</f>
        <v>0.25457000000000002</v>
      </c>
      <c r="S26" s="203">
        <f>R26</f>
        <v>0.25457000000000002</v>
      </c>
      <c r="T26" s="203">
        <f>R26</f>
        <v>0.25457000000000002</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2022011317</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КТП-1441с.Ким Альшеевского р-на  кол-ве  1шт ТМ-100 на ТМГ-160  10кВ</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Замена транс-в в  КТП-1441с.Ким Альшеевского р-на  кол-ве  1шт ТМ-100 на ТМГ-160  10кВ</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0.30548400000000003</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J12" sqref="AJ10:AJ12"/>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10" t="s">
        <v>592</v>
      </c>
      <c r="B4" s="510"/>
      <c r="C4" s="510"/>
      <c r="D4" s="208"/>
      <c r="E4" s="209"/>
      <c r="F4" s="209"/>
      <c r="G4" s="209"/>
      <c r="H4" s="209"/>
      <c r="I4" s="209"/>
      <c r="J4" s="209"/>
      <c r="K4" s="510" t="s">
        <v>593</v>
      </c>
      <c r="L4" s="510"/>
      <c r="M4" s="510"/>
      <c r="N4" s="510"/>
    </row>
    <row r="5" spans="1:20" s="207" customFormat="1" ht="12" customHeight="1" x14ac:dyDescent="0.2">
      <c r="A5" s="511" t="s">
        <v>594</v>
      </c>
      <c r="B5" s="511"/>
      <c r="C5" s="210"/>
      <c r="D5" s="210"/>
      <c r="E5" s="211"/>
      <c r="F5" s="209"/>
      <c r="G5" s="209"/>
      <c r="H5" s="209"/>
      <c r="I5" s="209"/>
      <c r="J5" s="212"/>
      <c r="K5" s="512" t="s">
        <v>595</v>
      </c>
      <c r="L5" s="512"/>
      <c r="M5" s="512"/>
      <c r="N5" s="512"/>
    </row>
    <row r="6" spans="1:20" s="207" customFormat="1" x14ac:dyDescent="0.2">
      <c r="A6" s="512" t="s">
        <v>596</v>
      </c>
      <c r="B6" s="512"/>
      <c r="C6" s="512"/>
      <c r="D6" s="212"/>
      <c r="E6" s="209"/>
      <c r="F6" s="209"/>
      <c r="G6" s="209"/>
      <c r="H6" s="209"/>
      <c r="I6" s="209"/>
      <c r="J6" s="212"/>
      <c r="K6" s="512" t="s">
        <v>596</v>
      </c>
      <c r="L6" s="512"/>
      <c r="M6" s="512"/>
      <c r="N6" s="512"/>
      <c r="P6" s="213" t="s">
        <v>597</v>
      </c>
      <c r="Q6" s="213" t="s">
        <v>597</v>
      </c>
    </row>
    <row r="7" spans="1:20" s="207" customFormat="1" ht="17.25" customHeight="1" x14ac:dyDescent="0.2">
      <c r="A7" s="214"/>
      <c r="B7" s="215" t="s">
        <v>598</v>
      </c>
      <c r="C7" s="211"/>
      <c r="D7" s="211"/>
      <c r="E7" s="209"/>
      <c r="F7" s="209"/>
      <c r="G7" s="209"/>
      <c r="H7" s="209"/>
      <c r="I7" s="209"/>
      <c r="J7" s="209"/>
      <c r="K7" s="216"/>
      <c r="L7" s="209"/>
      <c r="M7" s="519" t="s">
        <v>599</v>
      </c>
      <c r="N7" s="519"/>
    </row>
    <row r="8" spans="1:20" s="207" customFormat="1" ht="16.5" customHeight="1" x14ac:dyDescent="0.2">
      <c r="A8" s="209" t="s">
        <v>600</v>
      </c>
      <c r="B8" s="210"/>
      <c r="C8" s="210"/>
      <c r="D8" s="210"/>
      <c r="E8" s="209"/>
      <c r="F8" s="209"/>
      <c r="G8" s="209"/>
      <c r="H8" s="209"/>
      <c r="I8" s="209"/>
      <c r="J8" s="209"/>
      <c r="K8" s="520" t="s">
        <v>601</v>
      </c>
      <c r="L8" s="520"/>
      <c r="M8" s="521"/>
      <c r="N8" s="521"/>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2" t="s">
        <v>603</v>
      </c>
      <c r="E10" s="522"/>
      <c r="F10" s="522"/>
      <c r="G10" s="522"/>
      <c r="H10" s="522"/>
      <c r="I10" s="522"/>
      <c r="J10" s="522"/>
      <c r="K10" s="522"/>
      <c r="L10" s="522"/>
      <c r="M10" s="522"/>
      <c r="N10" s="522"/>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3"/>
      <c r="B13" s="523"/>
      <c r="C13" s="523"/>
      <c r="D13" s="523"/>
      <c r="E13" s="523"/>
      <c r="F13" s="523"/>
      <c r="G13" s="523"/>
      <c r="H13" s="523"/>
      <c r="I13" s="523"/>
      <c r="J13" s="523"/>
      <c r="K13" s="523"/>
      <c r="L13" s="523"/>
      <c r="M13" s="523"/>
      <c r="N13" s="523"/>
      <c r="S13" s="213" t="s">
        <v>597</v>
      </c>
    </row>
    <row r="14" spans="1:20" s="207" customFormat="1" x14ac:dyDescent="0.2">
      <c r="A14" s="513" t="s">
        <v>606</v>
      </c>
      <c r="B14" s="513"/>
      <c r="C14" s="513"/>
      <c r="D14" s="513"/>
      <c r="E14" s="513"/>
      <c r="F14" s="513"/>
      <c r="G14" s="513"/>
      <c r="H14" s="513"/>
      <c r="I14" s="513"/>
      <c r="J14" s="513"/>
      <c r="K14" s="513"/>
      <c r="L14" s="513"/>
      <c r="M14" s="513"/>
      <c r="N14" s="51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3"/>
      <c r="B16" s="523"/>
      <c r="C16" s="523"/>
      <c r="D16" s="523"/>
      <c r="E16" s="523"/>
      <c r="F16" s="523"/>
      <c r="G16" s="523"/>
      <c r="H16" s="523"/>
      <c r="I16" s="523"/>
      <c r="J16" s="523"/>
      <c r="K16" s="523"/>
      <c r="L16" s="523"/>
      <c r="M16" s="523"/>
      <c r="N16" s="523"/>
      <c r="T16" s="213" t="s">
        <v>597</v>
      </c>
    </row>
    <row r="17" spans="1:21" s="207" customFormat="1" x14ac:dyDescent="0.2">
      <c r="A17" s="513" t="s">
        <v>607</v>
      </c>
      <c r="B17" s="513"/>
      <c r="C17" s="513"/>
      <c r="D17" s="513"/>
      <c r="E17" s="513"/>
      <c r="F17" s="513"/>
      <c r="G17" s="513"/>
      <c r="H17" s="513"/>
      <c r="I17" s="513"/>
      <c r="J17" s="513"/>
      <c r="K17" s="513"/>
      <c r="L17" s="513"/>
      <c r="M17" s="513"/>
      <c r="N17" s="513"/>
    </row>
    <row r="18" spans="1:21" s="207" customFormat="1" ht="24" customHeight="1" x14ac:dyDescent="0.3">
      <c r="A18" s="514" t="s">
        <v>608</v>
      </c>
      <c r="B18" s="514"/>
      <c r="C18" s="514"/>
      <c r="D18" s="514"/>
      <c r="E18" s="514"/>
      <c r="F18" s="514"/>
      <c r="G18" s="514"/>
      <c r="H18" s="514"/>
      <c r="I18" s="514"/>
      <c r="J18" s="514"/>
      <c r="K18" s="514"/>
      <c r="L18" s="514"/>
      <c r="M18" s="514"/>
      <c r="N18" s="51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15" t="s">
        <v>609</v>
      </c>
      <c r="B20" s="515"/>
      <c r="C20" s="515"/>
      <c r="D20" s="515"/>
      <c r="E20" s="515"/>
      <c r="F20" s="515"/>
      <c r="G20" s="515"/>
      <c r="H20" s="515"/>
      <c r="I20" s="515"/>
      <c r="J20" s="515"/>
      <c r="K20" s="515"/>
      <c r="L20" s="515"/>
      <c r="M20" s="515"/>
      <c r="N20" s="515"/>
      <c r="U20" s="213" t="s">
        <v>610</v>
      </c>
    </row>
    <row r="21" spans="1:21" s="207" customFormat="1" ht="13.5" customHeight="1" x14ac:dyDescent="0.2">
      <c r="A21" s="516" t="s">
        <v>611</v>
      </c>
      <c r="B21" s="516"/>
      <c r="C21" s="516"/>
      <c r="D21" s="516"/>
      <c r="E21" s="516"/>
      <c r="F21" s="516"/>
      <c r="G21" s="516"/>
      <c r="H21" s="516"/>
      <c r="I21" s="516"/>
      <c r="J21" s="516"/>
      <c r="K21" s="516"/>
      <c r="L21" s="516"/>
      <c r="M21" s="516"/>
      <c r="N21" s="516"/>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17"/>
      <c r="C23" s="517"/>
      <c r="D23" s="517"/>
      <c r="E23" s="517"/>
      <c r="F23" s="517"/>
      <c r="G23" s="213"/>
      <c r="H23" s="213"/>
      <c r="I23" s="213"/>
      <c r="J23" s="213"/>
      <c r="K23" s="213"/>
      <c r="L23" s="213"/>
      <c r="M23" s="213"/>
      <c r="N23" s="213"/>
    </row>
    <row r="24" spans="1:21" s="207" customFormat="1" x14ac:dyDescent="0.2">
      <c r="B24" s="518" t="s">
        <v>616</v>
      </c>
      <c r="C24" s="518"/>
      <c r="D24" s="518"/>
      <c r="E24" s="518"/>
      <c r="F24" s="518"/>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254.57</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1.37</v>
      </c>
      <c r="D30" s="234" t="s">
        <v>623</v>
      </c>
      <c r="E30" s="235" t="s">
        <v>620</v>
      </c>
      <c r="G30" s="207" t="s">
        <v>624</v>
      </c>
      <c r="L30" s="233">
        <v>10.75</v>
      </c>
      <c r="M30" s="234" t="s">
        <v>625</v>
      </c>
      <c r="N30" s="235" t="s">
        <v>620</v>
      </c>
    </row>
    <row r="31" spans="1:21" s="207" customFormat="1" ht="12.75" customHeight="1" x14ac:dyDescent="0.2">
      <c r="B31" s="207" t="s">
        <v>626</v>
      </c>
      <c r="C31" s="233">
        <v>21.96</v>
      </c>
      <c r="D31" s="239" t="s">
        <v>627</v>
      </c>
      <c r="E31" s="235" t="s">
        <v>620</v>
      </c>
      <c r="G31" s="207" t="s">
        <v>628</v>
      </c>
      <c r="L31" s="240"/>
      <c r="M31" s="240">
        <v>37.58</v>
      </c>
      <c r="N31" s="235" t="s">
        <v>629</v>
      </c>
    </row>
    <row r="32" spans="1:21" s="207" customFormat="1" ht="12.75" customHeight="1" x14ac:dyDescent="0.2">
      <c r="B32" s="207" t="s">
        <v>630</v>
      </c>
      <c r="C32" s="233">
        <v>211.97</v>
      </c>
      <c r="D32" s="239" t="s">
        <v>631</v>
      </c>
      <c r="E32" s="235" t="s">
        <v>620</v>
      </c>
      <c r="G32" s="207" t="s">
        <v>632</v>
      </c>
      <c r="L32" s="240"/>
      <c r="M32" s="240">
        <v>5.88</v>
      </c>
      <c r="N32" s="235" t="s">
        <v>629</v>
      </c>
    </row>
    <row r="33" spans="1:26" s="207" customFormat="1" ht="12.75" customHeight="1" x14ac:dyDescent="0.2">
      <c r="B33" s="207" t="s">
        <v>633</v>
      </c>
      <c r="C33" s="233">
        <v>19.27</v>
      </c>
      <c r="D33" s="234" t="s">
        <v>634</v>
      </c>
      <c r="E33" s="235" t="s">
        <v>620</v>
      </c>
      <c r="G33" s="207" t="s">
        <v>635</v>
      </c>
      <c r="L33" s="532"/>
      <c r="M33" s="532"/>
    </row>
    <row r="34" spans="1:26" s="207" customFormat="1" ht="9.75" customHeight="1" x14ac:dyDescent="0.2">
      <c r="A34" s="241"/>
    </row>
    <row r="35" spans="1:26" s="207" customFormat="1" ht="36" customHeight="1" x14ac:dyDescent="0.2">
      <c r="A35" s="524" t="s">
        <v>636</v>
      </c>
      <c r="B35" s="524" t="s">
        <v>637</v>
      </c>
      <c r="C35" s="524" t="s">
        <v>638</v>
      </c>
      <c r="D35" s="524"/>
      <c r="E35" s="524"/>
      <c r="F35" s="524" t="s">
        <v>639</v>
      </c>
      <c r="G35" s="524" t="s">
        <v>24</v>
      </c>
      <c r="H35" s="524"/>
      <c r="I35" s="524"/>
      <c r="J35" s="524" t="s">
        <v>640</v>
      </c>
      <c r="K35" s="524"/>
      <c r="L35" s="524"/>
      <c r="M35" s="524" t="s">
        <v>641</v>
      </c>
      <c r="N35" s="524" t="s">
        <v>642</v>
      </c>
    </row>
    <row r="36" spans="1:26" s="207" customFormat="1" ht="36.75" customHeight="1" x14ac:dyDescent="0.2">
      <c r="A36" s="524"/>
      <c r="B36" s="524"/>
      <c r="C36" s="524"/>
      <c r="D36" s="524"/>
      <c r="E36" s="524"/>
      <c r="F36" s="524"/>
      <c r="G36" s="524"/>
      <c r="H36" s="524"/>
      <c r="I36" s="524"/>
      <c r="J36" s="524"/>
      <c r="K36" s="524"/>
      <c r="L36" s="524"/>
      <c r="M36" s="524"/>
      <c r="N36" s="524"/>
    </row>
    <row r="37" spans="1:26" s="207" customFormat="1" ht="45" x14ac:dyDescent="0.2">
      <c r="A37" s="524"/>
      <c r="B37" s="524"/>
      <c r="C37" s="524"/>
      <c r="D37" s="524"/>
      <c r="E37" s="524"/>
      <c r="F37" s="524"/>
      <c r="G37" s="242" t="s">
        <v>643</v>
      </c>
      <c r="H37" s="242" t="s">
        <v>644</v>
      </c>
      <c r="I37" s="242" t="s">
        <v>645</v>
      </c>
      <c r="J37" s="242" t="s">
        <v>643</v>
      </c>
      <c r="K37" s="242" t="s">
        <v>644</v>
      </c>
      <c r="L37" s="242" t="s">
        <v>646</v>
      </c>
      <c r="M37" s="524"/>
      <c r="N37" s="524"/>
    </row>
    <row r="38" spans="1:26" s="207" customFormat="1" x14ac:dyDescent="0.2">
      <c r="A38" s="243">
        <v>1</v>
      </c>
      <c r="B38" s="243">
        <v>2</v>
      </c>
      <c r="C38" s="525">
        <v>3</v>
      </c>
      <c r="D38" s="525"/>
      <c r="E38" s="525"/>
      <c r="F38" s="243">
        <v>4</v>
      </c>
      <c r="G38" s="243">
        <v>5</v>
      </c>
      <c r="H38" s="243">
        <v>6</v>
      </c>
      <c r="I38" s="243">
        <v>7</v>
      </c>
      <c r="J38" s="243">
        <v>8</v>
      </c>
      <c r="K38" s="243">
        <v>9</v>
      </c>
      <c r="L38" s="243">
        <v>10</v>
      </c>
      <c r="M38" s="243">
        <v>11</v>
      </c>
      <c r="N38" s="243">
        <v>12</v>
      </c>
    </row>
    <row r="39" spans="1:26" s="207" customFormat="1" ht="12" x14ac:dyDescent="0.2">
      <c r="A39" s="526" t="s">
        <v>647</v>
      </c>
      <c r="B39" s="527"/>
      <c r="C39" s="527"/>
      <c r="D39" s="527"/>
      <c r="E39" s="527"/>
      <c r="F39" s="527"/>
      <c r="G39" s="527"/>
      <c r="H39" s="527"/>
      <c r="I39" s="527"/>
      <c r="J39" s="527"/>
      <c r="K39" s="527"/>
      <c r="L39" s="527"/>
      <c r="M39" s="527"/>
      <c r="N39" s="528"/>
      <c r="V39" s="244" t="s">
        <v>647</v>
      </c>
    </row>
    <row r="40" spans="1:26" s="207" customFormat="1" ht="21.75" x14ac:dyDescent="0.2">
      <c r="A40" s="245" t="s">
        <v>65</v>
      </c>
      <c r="B40" s="246" t="s">
        <v>648</v>
      </c>
      <c r="C40" s="529" t="s">
        <v>649</v>
      </c>
      <c r="D40" s="529"/>
      <c r="E40" s="529"/>
      <c r="F40" s="247" t="s">
        <v>650</v>
      </c>
      <c r="G40" s="247"/>
      <c r="H40" s="247"/>
      <c r="I40" s="247" t="s">
        <v>65</v>
      </c>
      <c r="J40" s="248"/>
      <c r="K40" s="247"/>
      <c r="L40" s="248"/>
      <c r="M40" s="247"/>
      <c r="N40" s="249"/>
      <c r="V40" s="244"/>
      <c r="W40" s="250" t="s">
        <v>649</v>
      </c>
    </row>
    <row r="41" spans="1:26" s="207" customFormat="1" ht="22.5" x14ac:dyDescent="0.2">
      <c r="A41" s="251"/>
      <c r="B41" s="252" t="s">
        <v>651</v>
      </c>
      <c r="C41" s="530" t="s">
        <v>652</v>
      </c>
      <c r="D41" s="530"/>
      <c r="E41" s="530"/>
      <c r="F41" s="530"/>
      <c r="G41" s="530"/>
      <c r="H41" s="530"/>
      <c r="I41" s="530"/>
      <c r="J41" s="530"/>
      <c r="K41" s="530"/>
      <c r="L41" s="530"/>
      <c r="M41" s="530"/>
      <c r="N41" s="531"/>
      <c r="V41" s="244"/>
      <c r="W41" s="250"/>
      <c r="X41" s="213" t="s">
        <v>652</v>
      </c>
    </row>
    <row r="42" spans="1:26" s="207" customFormat="1" ht="67.5" x14ac:dyDescent="0.2">
      <c r="A42" s="251"/>
      <c r="B42" s="252" t="s">
        <v>653</v>
      </c>
      <c r="C42" s="530" t="s">
        <v>654</v>
      </c>
      <c r="D42" s="530"/>
      <c r="E42" s="530"/>
      <c r="F42" s="530"/>
      <c r="G42" s="530"/>
      <c r="H42" s="530"/>
      <c r="I42" s="530"/>
      <c r="J42" s="530"/>
      <c r="K42" s="530"/>
      <c r="L42" s="530"/>
      <c r="M42" s="530"/>
      <c r="N42" s="531"/>
      <c r="V42" s="244"/>
      <c r="W42" s="250"/>
      <c r="X42" s="213" t="s">
        <v>654</v>
      </c>
    </row>
    <row r="43" spans="1:26" s="207" customFormat="1" ht="12" x14ac:dyDescent="0.2">
      <c r="A43" s="254"/>
      <c r="B43" s="252" t="s">
        <v>65</v>
      </c>
      <c r="C43" s="530" t="s">
        <v>655</v>
      </c>
      <c r="D43" s="530"/>
      <c r="E43" s="530"/>
      <c r="F43" s="255"/>
      <c r="G43" s="255"/>
      <c r="H43" s="255"/>
      <c r="I43" s="255"/>
      <c r="J43" s="256">
        <v>198.17</v>
      </c>
      <c r="K43" s="255" t="s">
        <v>656</v>
      </c>
      <c r="L43" s="256">
        <v>68.37</v>
      </c>
      <c r="M43" s="255" t="s">
        <v>657</v>
      </c>
      <c r="N43" s="257">
        <v>1685</v>
      </c>
      <c r="V43" s="244"/>
      <c r="W43" s="250"/>
      <c r="Y43" s="213" t="s">
        <v>655</v>
      </c>
    </row>
    <row r="44" spans="1:26" s="207" customFormat="1" ht="12" x14ac:dyDescent="0.2">
      <c r="A44" s="254"/>
      <c r="B44" s="252" t="s">
        <v>64</v>
      </c>
      <c r="C44" s="530" t="s">
        <v>658</v>
      </c>
      <c r="D44" s="530"/>
      <c r="E44" s="530"/>
      <c r="F44" s="255"/>
      <c r="G44" s="255"/>
      <c r="H44" s="255"/>
      <c r="I44" s="255"/>
      <c r="J44" s="256">
        <v>408.8</v>
      </c>
      <c r="K44" s="255" t="s">
        <v>656</v>
      </c>
      <c r="L44" s="256">
        <v>141.04</v>
      </c>
      <c r="M44" s="255" t="s">
        <v>659</v>
      </c>
      <c r="N44" s="257">
        <v>1272</v>
      </c>
      <c r="V44" s="244"/>
      <c r="W44" s="250"/>
      <c r="Y44" s="213" t="s">
        <v>658</v>
      </c>
    </row>
    <row r="45" spans="1:26" s="207" customFormat="1" ht="12" x14ac:dyDescent="0.2">
      <c r="A45" s="254"/>
      <c r="B45" s="252" t="s">
        <v>63</v>
      </c>
      <c r="C45" s="530" t="s">
        <v>660</v>
      </c>
      <c r="D45" s="530"/>
      <c r="E45" s="530"/>
      <c r="F45" s="255"/>
      <c r="G45" s="255"/>
      <c r="H45" s="255"/>
      <c r="I45" s="255"/>
      <c r="J45" s="256">
        <v>51.35</v>
      </c>
      <c r="K45" s="255" t="s">
        <v>656</v>
      </c>
      <c r="L45" s="256">
        <v>17.72</v>
      </c>
      <c r="M45" s="255" t="s">
        <v>657</v>
      </c>
      <c r="N45" s="257">
        <v>437</v>
      </c>
      <c r="V45" s="244"/>
      <c r="W45" s="250"/>
      <c r="Y45" s="213" t="s">
        <v>660</v>
      </c>
    </row>
    <row r="46" spans="1:26" s="207" customFormat="1" ht="12" x14ac:dyDescent="0.2">
      <c r="A46" s="254"/>
      <c r="B46" s="252" t="s">
        <v>62</v>
      </c>
      <c r="C46" s="530" t="s">
        <v>661</v>
      </c>
      <c r="D46" s="530"/>
      <c r="E46" s="530"/>
      <c r="F46" s="255"/>
      <c r="G46" s="255"/>
      <c r="H46" s="255"/>
      <c r="I46" s="255"/>
      <c r="J46" s="256">
        <v>32.22</v>
      </c>
      <c r="K46" s="255" t="s">
        <v>662</v>
      </c>
      <c r="L46" s="256">
        <v>0</v>
      </c>
      <c r="M46" s="255" t="s">
        <v>663</v>
      </c>
      <c r="N46" s="257"/>
      <c r="V46" s="244"/>
      <c r="W46" s="250"/>
      <c r="Y46" s="213" t="s">
        <v>661</v>
      </c>
    </row>
    <row r="47" spans="1:26" s="207" customFormat="1" ht="12" x14ac:dyDescent="0.2">
      <c r="A47" s="254"/>
      <c r="B47" s="252"/>
      <c r="C47" s="530" t="s">
        <v>664</v>
      </c>
      <c r="D47" s="530"/>
      <c r="E47" s="530"/>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30" t="s">
        <v>669</v>
      </c>
      <c r="D48" s="530"/>
      <c r="E48" s="530"/>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33" t="s">
        <v>672</v>
      </c>
      <c r="D49" s="533"/>
      <c r="E49" s="533"/>
      <c r="F49" s="258"/>
      <c r="G49" s="258"/>
      <c r="H49" s="258"/>
      <c r="I49" s="258"/>
      <c r="J49" s="259">
        <v>639.19000000000005</v>
      </c>
      <c r="K49" s="258"/>
      <c r="L49" s="259">
        <v>209.41</v>
      </c>
      <c r="M49" s="258"/>
      <c r="N49" s="260"/>
      <c r="V49" s="244"/>
      <c r="W49" s="250"/>
      <c r="AA49" s="213" t="s">
        <v>672</v>
      </c>
    </row>
    <row r="50" spans="1:28" s="207" customFormat="1" ht="12" x14ac:dyDescent="0.2">
      <c r="A50" s="254"/>
      <c r="B50" s="252"/>
      <c r="C50" s="530" t="s">
        <v>673</v>
      </c>
      <c r="D50" s="530"/>
      <c r="E50" s="530"/>
      <c r="F50" s="255"/>
      <c r="G50" s="255"/>
      <c r="H50" s="255"/>
      <c r="I50" s="255"/>
      <c r="J50" s="256"/>
      <c r="K50" s="255"/>
      <c r="L50" s="256">
        <v>86.09</v>
      </c>
      <c r="M50" s="255"/>
      <c r="N50" s="257">
        <v>2122</v>
      </c>
      <c r="V50" s="244"/>
      <c r="W50" s="250"/>
      <c r="Z50" s="213" t="s">
        <v>673</v>
      </c>
    </row>
    <row r="51" spans="1:28" s="207" customFormat="1" ht="22.5" x14ac:dyDescent="0.2">
      <c r="A51" s="254"/>
      <c r="B51" s="252" t="s">
        <v>674</v>
      </c>
      <c r="C51" s="530" t="s">
        <v>675</v>
      </c>
      <c r="D51" s="530"/>
      <c r="E51" s="530"/>
      <c r="F51" s="255" t="s">
        <v>676</v>
      </c>
      <c r="G51" s="255" t="s">
        <v>677</v>
      </c>
      <c r="H51" s="255"/>
      <c r="I51" s="255" t="s">
        <v>677</v>
      </c>
      <c r="J51" s="256"/>
      <c r="K51" s="255"/>
      <c r="L51" s="256">
        <v>83.51</v>
      </c>
      <c r="M51" s="255"/>
      <c r="N51" s="257">
        <v>2058</v>
      </c>
      <c r="V51" s="244"/>
      <c r="W51" s="250"/>
      <c r="Z51" s="213" t="s">
        <v>675</v>
      </c>
    </row>
    <row r="52" spans="1:28" s="207" customFormat="1" ht="22.5" x14ac:dyDescent="0.2">
      <c r="A52" s="254"/>
      <c r="B52" s="252" t="s">
        <v>678</v>
      </c>
      <c r="C52" s="530" t="s">
        <v>679</v>
      </c>
      <c r="D52" s="530"/>
      <c r="E52" s="530"/>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29" t="s">
        <v>681</v>
      </c>
      <c r="D53" s="529"/>
      <c r="E53" s="529"/>
      <c r="F53" s="247"/>
      <c r="G53" s="247"/>
      <c r="H53" s="247"/>
      <c r="I53" s="247"/>
      <c r="J53" s="248"/>
      <c r="K53" s="247"/>
      <c r="L53" s="248">
        <v>292.92</v>
      </c>
      <c r="M53" s="258"/>
      <c r="N53" s="249">
        <v>5015</v>
      </c>
      <c r="V53" s="244"/>
      <c r="W53" s="250"/>
      <c r="AB53" s="250" t="s">
        <v>681</v>
      </c>
    </row>
    <row r="54" spans="1:28" s="207" customFormat="1" ht="21.75" x14ac:dyDescent="0.2">
      <c r="A54" s="245" t="s">
        <v>64</v>
      </c>
      <c r="B54" s="246" t="s">
        <v>648</v>
      </c>
      <c r="C54" s="529" t="s">
        <v>649</v>
      </c>
      <c r="D54" s="529"/>
      <c r="E54" s="529"/>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30" t="s">
        <v>654</v>
      </c>
      <c r="D55" s="530"/>
      <c r="E55" s="530"/>
      <c r="F55" s="530"/>
      <c r="G55" s="530"/>
      <c r="H55" s="530"/>
      <c r="I55" s="530"/>
      <c r="J55" s="530"/>
      <c r="K55" s="530"/>
      <c r="L55" s="530"/>
      <c r="M55" s="530"/>
      <c r="N55" s="531"/>
      <c r="V55" s="244"/>
      <c r="W55" s="250"/>
      <c r="X55" s="213" t="s">
        <v>654</v>
      </c>
      <c r="AB55" s="250"/>
    </row>
    <row r="56" spans="1:28" s="207" customFormat="1" ht="12" x14ac:dyDescent="0.2">
      <c r="A56" s="254"/>
      <c r="B56" s="252" t="s">
        <v>65</v>
      </c>
      <c r="C56" s="530" t="s">
        <v>655</v>
      </c>
      <c r="D56" s="530"/>
      <c r="E56" s="530"/>
      <c r="F56" s="255"/>
      <c r="G56" s="255"/>
      <c r="H56" s="255"/>
      <c r="I56" s="255"/>
      <c r="J56" s="256">
        <v>198.17</v>
      </c>
      <c r="K56" s="255" t="s">
        <v>682</v>
      </c>
      <c r="L56" s="256">
        <v>227.9</v>
      </c>
      <c r="M56" s="255" t="s">
        <v>657</v>
      </c>
      <c r="N56" s="257">
        <v>5618</v>
      </c>
      <c r="V56" s="244"/>
      <c r="W56" s="250"/>
      <c r="Y56" s="213" t="s">
        <v>655</v>
      </c>
      <c r="AB56" s="250"/>
    </row>
    <row r="57" spans="1:28" s="207" customFormat="1" ht="12" x14ac:dyDescent="0.2">
      <c r="A57" s="254"/>
      <c r="B57" s="252" t="s">
        <v>64</v>
      </c>
      <c r="C57" s="530" t="s">
        <v>658</v>
      </c>
      <c r="D57" s="530"/>
      <c r="E57" s="530"/>
      <c r="F57" s="255"/>
      <c r="G57" s="255"/>
      <c r="H57" s="255"/>
      <c r="I57" s="255"/>
      <c r="J57" s="256">
        <v>408.8</v>
      </c>
      <c r="K57" s="255" t="s">
        <v>682</v>
      </c>
      <c r="L57" s="256">
        <v>470.12</v>
      </c>
      <c r="M57" s="255" t="s">
        <v>659</v>
      </c>
      <c r="N57" s="257">
        <v>4240</v>
      </c>
      <c r="V57" s="244"/>
      <c r="W57" s="250"/>
      <c r="Y57" s="213" t="s">
        <v>658</v>
      </c>
      <c r="AB57" s="250"/>
    </row>
    <row r="58" spans="1:28" s="207" customFormat="1" ht="12" x14ac:dyDescent="0.2">
      <c r="A58" s="254"/>
      <c r="B58" s="252" t="s">
        <v>63</v>
      </c>
      <c r="C58" s="530" t="s">
        <v>660</v>
      </c>
      <c r="D58" s="530"/>
      <c r="E58" s="530"/>
      <c r="F58" s="255"/>
      <c r="G58" s="255"/>
      <c r="H58" s="255"/>
      <c r="I58" s="255"/>
      <c r="J58" s="256">
        <v>51.35</v>
      </c>
      <c r="K58" s="255" t="s">
        <v>682</v>
      </c>
      <c r="L58" s="256">
        <v>59.05</v>
      </c>
      <c r="M58" s="255" t="s">
        <v>657</v>
      </c>
      <c r="N58" s="257">
        <v>1456</v>
      </c>
      <c r="V58" s="244"/>
      <c r="W58" s="250"/>
      <c r="Y58" s="213" t="s">
        <v>660</v>
      </c>
      <c r="AB58" s="250"/>
    </row>
    <row r="59" spans="1:28" s="207" customFormat="1" ht="12" x14ac:dyDescent="0.2">
      <c r="A59" s="254"/>
      <c r="B59" s="252" t="s">
        <v>62</v>
      </c>
      <c r="C59" s="530" t="s">
        <v>661</v>
      </c>
      <c r="D59" s="530"/>
      <c r="E59" s="530"/>
      <c r="F59" s="255"/>
      <c r="G59" s="255"/>
      <c r="H59" s="255"/>
      <c r="I59" s="255"/>
      <c r="J59" s="256">
        <v>32.22</v>
      </c>
      <c r="K59" s="255"/>
      <c r="L59" s="256">
        <v>32.22</v>
      </c>
      <c r="M59" s="255" t="s">
        <v>663</v>
      </c>
      <c r="N59" s="257">
        <v>225</v>
      </c>
      <c r="V59" s="244"/>
      <c r="W59" s="250"/>
      <c r="Y59" s="213" t="s">
        <v>661</v>
      </c>
      <c r="AB59" s="250"/>
    </row>
    <row r="60" spans="1:28" s="207" customFormat="1" ht="12" x14ac:dyDescent="0.2">
      <c r="A60" s="254"/>
      <c r="B60" s="252"/>
      <c r="C60" s="530" t="s">
        <v>664</v>
      </c>
      <c r="D60" s="530"/>
      <c r="E60" s="530"/>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30" t="s">
        <v>669</v>
      </c>
      <c r="D61" s="530"/>
      <c r="E61" s="530"/>
      <c r="F61" s="255" t="s">
        <v>665</v>
      </c>
      <c r="G61" s="255" t="s">
        <v>670</v>
      </c>
      <c r="H61" s="255" t="s">
        <v>682</v>
      </c>
      <c r="I61" s="255" t="s">
        <v>683</v>
      </c>
      <c r="J61" s="256"/>
      <c r="K61" s="255"/>
      <c r="L61" s="256"/>
      <c r="M61" s="255"/>
      <c r="N61" s="257"/>
      <c r="V61" s="244"/>
      <c r="W61" s="250"/>
      <c r="Z61" s="213" t="s">
        <v>669</v>
      </c>
      <c r="AB61" s="250"/>
    </row>
    <row r="62" spans="1:28" s="207" customFormat="1" ht="12" x14ac:dyDescent="0.2">
      <c r="A62" s="254"/>
      <c r="B62" s="252"/>
      <c r="C62" s="533" t="s">
        <v>672</v>
      </c>
      <c r="D62" s="533"/>
      <c r="E62" s="533"/>
      <c r="F62" s="258"/>
      <c r="G62" s="258"/>
      <c r="H62" s="258"/>
      <c r="I62" s="258"/>
      <c r="J62" s="259">
        <v>639.19000000000005</v>
      </c>
      <c r="K62" s="258"/>
      <c r="L62" s="259">
        <v>730.24</v>
      </c>
      <c r="M62" s="258"/>
      <c r="N62" s="260"/>
      <c r="V62" s="244"/>
      <c r="W62" s="250"/>
      <c r="AA62" s="213" t="s">
        <v>672</v>
      </c>
      <c r="AB62" s="250"/>
    </row>
    <row r="63" spans="1:28" s="207" customFormat="1" ht="12" x14ac:dyDescent="0.2">
      <c r="A63" s="254"/>
      <c r="B63" s="252"/>
      <c r="C63" s="530" t="s">
        <v>673</v>
      </c>
      <c r="D63" s="530"/>
      <c r="E63" s="530"/>
      <c r="F63" s="255"/>
      <c r="G63" s="255"/>
      <c r="H63" s="255"/>
      <c r="I63" s="255"/>
      <c r="J63" s="256"/>
      <c r="K63" s="255"/>
      <c r="L63" s="256">
        <v>286.95</v>
      </c>
      <c r="M63" s="255"/>
      <c r="N63" s="257">
        <v>7074</v>
      </c>
      <c r="V63" s="244"/>
      <c r="W63" s="250"/>
      <c r="Z63" s="213" t="s">
        <v>673</v>
      </c>
      <c r="AB63" s="250"/>
    </row>
    <row r="64" spans="1:28" s="207" customFormat="1" ht="22.5" x14ac:dyDescent="0.2">
      <c r="A64" s="254"/>
      <c r="B64" s="252" t="s">
        <v>674</v>
      </c>
      <c r="C64" s="530" t="s">
        <v>675</v>
      </c>
      <c r="D64" s="530"/>
      <c r="E64" s="530"/>
      <c r="F64" s="255" t="s">
        <v>676</v>
      </c>
      <c r="G64" s="255" t="s">
        <v>677</v>
      </c>
      <c r="H64" s="255"/>
      <c r="I64" s="255" t="s">
        <v>677</v>
      </c>
      <c r="J64" s="256"/>
      <c r="K64" s="255"/>
      <c r="L64" s="256">
        <v>278.33999999999997</v>
      </c>
      <c r="M64" s="255"/>
      <c r="N64" s="257">
        <v>6862</v>
      </c>
      <c r="V64" s="244"/>
      <c r="W64" s="250"/>
      <c r="Z64" s="213" t="s">
        <v>675</v>
      </c>
      <c r="AB64" s="250"/>
    </row>
    <row r="65" spans="1:30" s="207" customFormat="1" ht="22.5" x14ac:dyDescent="0.2">
      <c r="A65" s="254"/>
      <c r="B65" s="252" t="s">
        <v>678</v>
      </c>
      <c r="C65" s="530" t="s">
        <v>679</v>
      </c>
      <c r="D65" s="530"/>
      <c r="E65" s="530"/>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29" t="s">
        <v>681</v>
      </c>
      <c r="D66" s="529"/>
      <c r="E66" s="529"/>
      <c r="F66" s="247"/>
      <c r="G66" s="247"/>
      <c r="H66" s="247"/>
      <c r="I66" s="247"/>
      <c r="J66" s="248"/>
      <c r="K66" s="247"/>
      <c r="L66" s="248">
        <v>1008.58</v>
      </c>
      <c r="M66" s="258"/>
      <c r="N66" s="249">
        <v>16945</v>
      </c>
      <c r="V66" s="244"/>
      <c r="W66" s="250"/>
      <c r="AB66" s="250" t="s">
        <v>681</v>
      </c>
    </row>
    <row r="67" spans="1:30" s="207" customFormat="1" ht="21.75" x14ac:dyDescent="0.2">
      <c r="A67" s="245" t="s">
        <v>684</v>
      </c>
      <c r="B67" s="246" t="s">
        <v>685</v>
      </c>
      <c r="C67" s="529" t="s">
        <v>686</v>
      </c>
      <c r="D67" s="529"/>
      <c r="E67" s="529"/>
      <c r="F67" s="247" t="s">
        <v>687</v>
      </c>
      <c r="G67" s="247"/>
      <c r="H67" s="247"/>
      <c r="I67" s="247" t="s">
        <v>65</v>
      </c>
      <c r="J67" s="248">
        <v>211965</v>
      </c>
      <c r="K67" s="247"/>
      <c r="L67" s="248">
        <v>37121.72</v>
      </c>
      <c r="M67" s="247" t="s">
        <v>688</v>
      </c>
      <c r="N67" s="249">
        <v>211965</v>
      </c>
      <c r="V67" s="244"/>
      <c r="W67" s="250" t="s">
        <v>686</v>
      </c>
      <c r="AB67" s="250"/>
    </row>
    <row r="68" spans="1:30" s="207" customFormat="1" ht="12" x14ac:dyDescent="0.2">
      <c r="A68" s="261"/>
      <c r="B68" s="262"/>
      <c r="C68" s="263" t="s">
        <v>689</v>
      </c>
      <c r="D68" s="264"/>
      <c r="E68" s="264"/>
      <c r="F68" s="265"/>
      <c r="G68" s="265"/>
      <c r="H68" s="265"/>
      <c r="I68" s="265"/>
      <c r="J68" s="266"/>
      <c r="K68" s="265"/>
      <c r="L68" s="266"/>
      <c r="M68" s="267"/>
      <c r="N68" s="268"/>
      <c r="V68" s="244"/>
      <c r="W68" s="250"/>
      <c r="AB68" s="250"/>
    </row>
    <row r="69" spans="1:30" s="207" customFormat="1" ht="12" x14ac:dyDescent="0.2">
      <c r="A69" s="269"/>
      <c r="B69" s="253"/>
      <c r="C69" s="530" t="s">
        <v>690</v>
      </c>
      <c r="D69" s="530"/>
      <c r="E69" s="530"/>
      <c r="F69" s="530"/>
      <c r="G69" s="530"/>
      <c r="H69" s="530"/>
      <c r="I69" s="530"/>
      <c r="J69" s="530"/>
      <c r="K69" s="530"/>
      <c r="L69" s="530"/>
      <c r="M69" s="530"/>
      <c r="N69" s="531"/>
      <c r="V69" s="244"/>
      <c r="W69" s="250"/>
      <c r="AB69" s="250"/>
      <c r="AC69" s="213" t="s">
        <v>690</v>
      </c>
    </row>
    <row r="70" spans="1:30" s="207" customFormat="1" ht="32.25" x14ac:dyDescent="0.2">
      <c r="A70" s="245" t="s">
        <v>62</v>
      </c>
      <c r="B70" s="246" t="s">
        <v>691</v>
      </c>
      <c r="C70" s="529" t="s">
        <v>692</v>
      </c>
      <c r="D70" s="529"/>
      <c r="E70" s="529"/>
      <c r="F70" s="247" t="s">
        <v>693</v>
      </c>
      <c r="G70" s="247"/>
      <c r="H70" s="247"/>
      <c r="I70" s="247" t="s">
        <v>694</v>
      </c>
      <c r="J70" s="248">
        <v>22.33</v>
      </c>
      <c r="K70" s="247"/>
      <c r="L70" s="248">
        <v>33.5</v>
      </c>
      <c r="M70" s="247" t="s">
        <v>663</v>
      </c>
      <c r="N70" s="249">
        <v>234</v>
      </c>
      <c r="V70" s="244"/>
      <c r="W70" s="250" t="s">
        <v>692</v>
      </c>
      <c r="AB70" s="250"/>
    </row>
    <row r="71" spans="1:30" s="207" customFormat="1" ht="12" x14ac:dyDescent="0.2">
      <c r="A71" s="261"/>
      <c r="B71" s="262"/>
      <c r="C71" s="263" t="s">
        <v>695</v>
      </c>
      <c r="D71" s="264"/>
      <c r="E71" s="264"/>
      <c r="F71" s="265"/>
      <c r="G71" s="265"/>
      <c r="H71" s="265"/>
      <c r="I71" s="265"/>
      <c r="J71" s="266"/>
      <c r="K71" s="265"/>
      <c r="L71" s="266"/>
      <c r="M71" s="267"/>
      <c r="N71" s="268"/>
      <c r="V71" s="244"/>
      <c r="W71" s="250"/>
      <c r="AB71" s="250"/>
    </row>
    <row r="72" spans="1:30" s="207" customFormat="1" ht="12" x14ac:dyDescent="0.2">
      <c r="A72" s="269"/>
      <c r="B72" s="253"/>
      <c r="C72" s="530" t="s">
        <v>696</v>
      </c>
      <c r="D72" s="530"/>
      <c r="E72" s="530"/>
      <c r="F72" s="530"/>
      <c r="G72" s="530"/>
      <c r="H72" s="530"/>
      <c r="I72" s="530"/>
      <c r="J72" s="530"/>
      <c r="K72" s="530"/>
      <c r="L72" s="530"/>
      <c r="M72" s="530"/>
      <c r="N72" s="531"/>
      <c r="V72" s="244"/>
      <c r="W72" s="250"/>
      <c r="AB72" s="250"/>
      <c r="AD72" s="213" t="s">
        <v>696</v>
      </c>
    </row>
    <row r="73" spans="1:30" s="207" customFormat="1" ht="32.25" x14ac:dyDescent="0.2">
      <c r="A73" s="245" t="s">
        <v>60</v>
      </c>
      <c r="B73" s="246" t="s">
        <v>697</v>
      </c>
      <c r="C73" s="529" t="s">
        <v>698</v>
      </c>
      <c r="D73" s="529"/>
      <c r="E73" s="529"/>
      <c r="F73" s="247" t="s">
        <v>693</v>
      </c>
      <c r="G73" s="247"/>
      <c r="H73" s="247"/>
      <c r="I73" s="247" t="s">
        <v>694</v>
      </c>
      <c r="J73" s="248">
        <v>22.33</v>
      </c>
      <c r="K73" s="247"/>
      <c r="L73" s="248">
        <v>33.5</v>
      </c>
      <c r="M73" s="247" t="s">
        <v>663</v>
      </c>
      <c r="N73" s="249">
        <v>234</v>
      </c>
      <c r="V73" s="244"/>
      <c r="W73" s="250" t="s">
        <v>698</v>
      </c>
      <c r="AB73" s="250"/>
    </row>
    <row r="74" spans="1:30" s="207" customFormat="1" ht="12" x14ac:dyDescent="0.2">
      <c r="A74" s="261"/>
      <c r="B74" s="262"/>
      <c r="C74" s="263" t="s">
        <v>695</v>
      </c>
      <c r="D74" s="264"/>
      <c r="E74" s="264"/>
      <c r="F74" s="265"/>
      <c r="G74" s="265"/>
      <c r="H74" s="265"/>
      <c r="I74" s="265"/>
      <c r="J74" s="266"/>
      <c r="K74" s="265"/>
      <c r="L74" s="266"/>
      <c r="M74" s="267"/>
      <c r="N74" s="268"/>
      <c r="V74" s="244"/>
      <c r="W74" s="250"/>
      <c r="AB74" s="250"/>
    </row>
    <row r="75" spans="1:30" s="207" customFormat="1" ht="12" x14ac:dyDescent="0.2">
      <c r="A75" s="269"/>
      <c r="B75" s="253"/>
      <c r="C75" s="530" t="s">
        <v>696</v>
      </c>
      <c r="D75" s="530"/>
      <c r="E75" s="530"/>
      <c r="F75" s="530"/>
      <c r="G75" s="530"/>
      <c r="H75" s="530"/>
      <c r="I75" s="530"/>
      <c r="J75" s="530"/>
      <c r="K75" s="530"/>
      <c r="L75" s="530"/>
      <c r="M75" s="530"/>
      <c r="N75" s="531"/>
      <c r="V75" s="244"/>
      <c r="W75" s="250"/>
      <c r="AB75" s="250"/>
      <c r="AD75" s="213" t="s">
        <v>696</v>
      </c>
    </row>
    <row r="76" spans="1:30" s="207" customFormat="1" ht="42.75" x14ac:dyDescent="0.2">
      <c r="A76" s="245" t="s">
        <v>59</v>
      </c>
      <c r="B76" s="246" t="s">
        <v>699</v>
      </c>
      <c r="C76" s="529" t="s">
        <v>700</v>
      </c>
      <c r="D76" s="529"/>
      <c r="E76" s="529"/>
      <c r="F76" s="247" t="s">
        <v>693</v>
      </c>
      <c r="G76" s="247"/>
      <c r="H76" s="247"/>
      <c r="I76" s="247" t="s">
        <v>694</v>
      </c>
      <c r="J76" s="248">
        <v>66.53</v>
      </c>
      <c r="K76" s="247"/>
      <c r="L76" s="248">
        <v>99.8</v>
      </c>
      <c r="M76" s="247" t="s">
        <v>659</v>
      </c>
      <c r="N76" s="249">
        <v>900</v>
      </c>
      <c r="V76" s="244"/>
      <c r="W76" s="250" t="s">
        <v>700</v>
      </c>
      <c r="AB76" s="250"/>
    </row>
    <row r="77" spans="1:30" s="207" customFormat="1" ht="12" x14ac:dyDescent="0.2">
      <c r="A77" s="269"/>
      <c r="B77" s="253"/>
      <c r="C77" s="530" t="s">
        <v>696</v>
      </c>
      <c r="D77" s="530"/>
      <c r="E77" s="530"/>
      <c r="F77" s="530"/>
      <c r="G77" s="530"/>
      <c r="H77" s="530"/>
      <c r="I77" s="530"/>
      <c r="J77" s="530"/>
      <c r="K77" s="530"/>
      <c r="L77" s="530"/>
      <c r="M77" s="530"/>
      <c r="N77" s="531"/>
      <c r="V77" s="244"/>
      <c r="W77" s="250"/>
      <c r="AB77" s="250"/>
      <c r="AD77" s="213" t="s">
        <v>696</v>
      </c>
    </row>
    <row r="78" spans="1:30" s="207" customFormat="1" ht="32.25" x14ac:dyDescent="0.2">
      <c r="A78" s="245" t="s">
        <v>57</v>
      </c>
      <c r="B78" s="246" t="s">
        <v>701</v>
      </c>
      <c r="C78" s="529" t="s">
        <v>702</v>
      </c>
      <c r="D78" s="529"/>
      <c r="E78" s="529"/>
      <c r="F78" s="247" t="s">
        <v>650</v>
      </c>
      <c r="G78" s="247"/>
      <c r="H78" s="247"/>
      <c r="I78" s="247" t="s">
        <v>65</v>
      </c>
      <c r="J78" s="248"/>
      <c r="K78" s="247"/>
      <c r="L78" s="248"/>
      <c r="M78" s="247"/>
      <c r="N78" s="249"/>
      <c r="V78" s="244"/>
      <c r="W78" s="250" t="s">
        <v>702</v>
      </c>
      <c r="AB78" s="250"/>
    </row>
    <row r="79" spans="1:30" s="207" customFormat="1" ht="12" x14ac:dyDescent="0.2">
      <c r="A79" s="254"/>
      <c r="B79" s="252" t="s">
        <v>65</v>
      </c>
      <c r="C79" s="530" t="s">
        <v>655</v>
      </c>
      <c r="D79" s="530"/>
      <c r="E79" s="530"/>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30" t="s">
        <v>664</v>
      </c>
      <c r="D80" s="530"/>
      <c r="E80" s="530"/>
      <c r="F80" s="255" t="s">
        <v>665</v>
      </c>
      <c r="G80" s="255" t="s">
        <v>703</v>
      </c>
      <c r="H80" s="255"/>
      <c r="I80" s="255" t="s">
        <v>703</v>
      </c>
      <c r="J80" s="256"/>
      <c r="K80" s="255"/>
      <c r="L80" s="256"/>
      <c r="M80" s="255"/>
      <c r="N80" s="257"/>
      <c r="V80" s="244"/>
      <c r="W80" s="250"/>
      <c r="Z80" s="213" t="s">
        <v>664</v>
      </c>
      <c r="AB80" s="250"/>
    </row>
    <row r="81" spans="1:31" s="207" customFormat="1" ht="12" x14ac:dyDescent="0.2">
      <c r="A81" s="254"/>
      <c r="B81" s="252"/>
      <c r="C81" s="533" t="s">
        <v>672</v>
      </c>
      <c r="D81" s="533"/>
      <c r="E81" s="533"/>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30" t="s">
        <v>673</v>
      </c>
      <c r="D82" s="530"/>
      <c r="E82" s="530"/>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704</v>
      </c>
      <c r="C83" s="530" t="s">
        <v>705</v>
      </c>
      <c r="D83" s="530"/>
      <c r="E83" s="530"/>
      <c r="F83" s="255" t="s">
        <v>676</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30" t="s">
        <v>708</v>
      </c>
      <c r="D84" s="530"/>
      <c r="E84" s="530"/>
      <c r="F84" s="255" t="s">
        <v>676</v>
      </c>
      <c r="G84" s="255" t="s">
        <v>709</v>
      </c>
      <c r="H84" s="255" t="s">
        <v>662</v>
      </c>
      <c r="I84" s="255" t="s">
        <v>662</v>
      </c>
      <c r="J84" s="256"/>
      <c r="K84" s="255"/>
      <c r="L84" s="256"/>
      <c r="M84" s="255"/>
      <c r="N84" s="257"/>
      <c r="V84" s="244"/>
      <c r="W84" s="250"/>
      <c r="Z84" s="213" t="s">
        <v>708</v>
      </c>
      <c r="AB84" s="250"/>
    </row>
    <row r="85" spans="1:31" s="207" customFormat="1" ht="12" x14ac:dyDescent="0.2">
      <c r="A85" s="261"/>
      <c r="B85" s="262"/>
      <c r="C85" s="529" t="s">
        <v>681</v>
      </c>
      <c r="D85" s="529"/>
      <c r="E85" s="529"/>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710</v>
      </c>
      <c r="C86" s="529" t="s">
        <v>711</v>
      </c>
      <c r="D86" s="529"/>
      <c r="E86" s="529"/>
      <c r="F86" s="247" t="s">
        <v>712</v>
      </c>
      <c r="G86" s="247"/>
      <c r="H86" s="247"/>
      <c r="I86" s="247" t="s">
        <v>55</v>
      </c>
      <c r="J86" s="248">
        <v>160.41</v>
      </c>
      <c r="K86" s="247"/>
      <c r="L86" s="248">
        <v>1351.95</v>
      </c>
      <c r="M86" s="247"/>
      <c r="N86" s="249">
        <v>13268</v>
      </c>
      <c r="V86" s="244"/>
      <c r="W86" s="250" t="s">
        <v>711</v>
      </c>
      <c r="AB86" s="250"/>
    </row>
    <row r="87" spans="1:31" s="207" customFormat="1" ht="12" x14ac:dyDescent="0.2">
      <c r="A87" s="254"/>
      <c r="B87" s="252" t="s">
        <v>64</v>
      </c>
      <c r="C87" s="530" t="s">
        <v>658</v>
      </c>
      <c r="D87" s="530"/>
      <c r="E87" s="530"/>
      <c r="F87" s="255"/>
      <c r="G87" s="255"/>
      <c r="H87" s="255"/>
      <c r="I87" s="255"/>
      <c r="J87" s="256">
        <v>160.41</v>
      </c>
      <c r="K87" s="255"/>
      <c r="L87" s="256">
        <v>1283.28</v>
      </c>
      <c r="M87" s="255" t="s">
        <v>659</v>
      </c>
      <c r="N87" s="257">
        <v>11575</v>
      </c>
      <c r="V87" s="244"/>
      <c r="W87" s="250"/>
      <c r="Y87" s="213" t="s">
        <v>658</v>
      </c>
      <c r="AB87" s="250"/>
    </row>
    <row r="88" spans="1:31" s="207" customFormat="1" ht="12" x14ac:dyDescent="0.2">
      <c r="A88" s="254"/>
      <c r="B88" s="252" t="s">
        <v>63</v>
      </c>
      <c r="C88" s="530" t="s">
        <v>660</v>
      </c>
      <c r="D88" s="530"/>
      <c r="E88" s="530"/>
      <c r="F88" s="255"/>
      <c r="G88" s="255"/>
      <c r="H88" s="255"/>
      <c r="I88" s="255"/>
      <c r="J88" s="256">
        <v>11.6</v>
      </c>
      <c r="K88" s="255"/>
      <c r="L88" s="256">
        <v>92.8</v>
      </c>
      <c r="M88" s="255" t="s">
        <v>657</v>
      </c>
      <c r="N88" s="257">
        <v>2288</v>
      </c>
      <c r="V88" s="244"/>
      <c r="W88" s="250"/>
      <c r="Y88" s="213" t="s">
        <v>660</v>
      </c>
      <c r="AB88" s="250"/>
    </row>
    <row r="89" spans="1:31" s="207" customFormat="1" ht="12" x14ac:dyDescent="0.2">
      <c r="A89" s="254"/>
      <c r="B89" s="252"/>
      <c r="C89" s="533" t="s">
        <v>672</v>
      </c>
      <c r="D89" s="533"/>
      <c r="E89" s="533"/>
      <c r="F89" s="258"/>
      <c r="G89" s="258"/>
      <c r="H89" s="258"/>
      <c r="I89" s="258"/>
      <c r="J89" s="259">
        <v>160.41</v>
      </c>
      <c r="K89" s="258"/>
      <c r="L89" s="259">
        <v>1283.28</v>
      </c>
      <c r="M89" s="258"/>
      <c r="N89" s="260"/>
      <c r="V89" s="244"/>
      <c r="W89" s="250"/>
      <c r="AA89" s="213" t="s">
        <v>672</v>
      </c>
      <c r="AB89" s="250"/>
    </row>
    <row r="90" spans="1:31" s="207" customFormat="1" ht="12" x14ac:dyDescent="0.2">
      <c r="A90" s="254"/>
      <c r="B90" s="252"/>
      <c r="C90" s="530" t="s">
        <v>673</v>
      </c>
      <c r="D90" s="530"/>
      <c r="E90" s="530"/>
      <c r="F90" s="255"/>
      <c r="G90" s="255"/>
      <c r="H90" s="255"/>
      <c r="I90" s="255"/>
      <c r="J90" s="256"/>
      <c r="K90" s="255"/>
      <c r="L90" s="256">
        <v>92.8</v>
      </c>
      <c r="M90" s="255"/>
      <c r="N90" s="257">
        <v>2288</v>
      </c>
      <c r="V90" s="244"/>
      <c r="W90" s="250"/>
      <c r="Z90" s="213" t="s">
        <v>673</v>
      </c>
      <c r="AB90" s="250"/>
    </row>
    <row r="91" spans="1:31" s="207" customFormat="1" ht="22.5" x14ac:dyDescent="0.2">
      <c r="A91" s="254"/>
      <c r="B91" s="252" t="s">
        <v>704</v>
      </c>
      <c r="C91" s="530" t="s">
        <v>705</v>
      </c>
      <c r="D91" s="530"/>
      <c r="E91" s="530"/>
      <c r="F91" s="255" t="s">
        <v>676</v>
      </c>
      <c r="G91" s="255" t="s">
        <v>706</v>
      </c>
      <c r="H91" s="255"/>
      <c r="I91" s="255" t="s">
        <v>706</v>
      </c>
      <c r="J91" s="256"/>
      <c r="K91" s="255"/>
      <c r="L91" s="256">
        <v>68.67</v>
      </c>
      <c r="M91" s="255"/>
      <c r="N91" s="257">
        <v>1693</v>
      </c>
      <c r="V91" s="244"/>
      <c r="W91" s="250"/>
      <c r="Z91" s="213" t="s">
        <v>705</v>
      </c>
      <c r="AB91" s="250"/>
    </row>
    <row r="92" spans="1:31" s="207" customFormat="1" ht="22.5" x14ac:dyDescent="0.2">
      <c r="A92" s="254"/>
      <c r="B92" s="252" t="s">
        <v>707</v>
      </c>
      <c r="C92" s="530" t="s">
        <v>708</v>
      </c>
      <c r="D92" s="530"/>
      <c r="E92" s="530"/>
      <c r="F92" s="255" t="s">
        <v>676</v>
      </c>
      <c r="G92" s="255" t="s">
        <v>709</v>
      </c>
      <c r="H92" s="255" t="s">
        <v>662</v>
      </c>
      <c r="I92" s="255" t="s">
        <v>662</v>
      </c>
      <c r="J92" s="256"/>
      <c r="K92" s="255"/>
      <c r="L92" s="256"/>
      <c r="M92" s="255"/>
      <c r="N92" s="257"/>
      <c r="V92" s="244"/>
      <c r="W92" s="250"/>
      <c r="Z92" s="213" t="s">
        <v>708</v>
      </c>
      <c r="AB92" s="250"/>
    </row>
    <row r="93" spans="1:31" s="207" customFormat="1" ht="12" x14ac:dyDescent="0.2">
      <c r="A93" s="261"/>
      <c r="B93" s="262"/>
      <c r="C93" s="529" t="s">
        <v>681</v>
      </c>
      <c r="D93" s="529"/>
      <c r="E93" s="529"/>
      <c r="F93" s="247"/>
      <c r="G93" s="247"/>
      <c r="H93" s="247"/>
      <c r="I93" s="247"/>
      <c r="J93" s="248"/>
      <c r="K93" s="247"/>
      <c r="L93" s="248">
        <v>1351.95</v>
      </c>
      <c r="M93" s="258"/>
      <c r="N93" s="249">
        <v>13268</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29" t="s">
        <v>713</v>
      </c>
      <c r="D96" s="529"/>
      <c r="E96" s="529"/>
      <c r="F96" s="529"/>
      <c r="G96" s="529"/>
      <c r="H96" s="529"/>
      <c r="I96" s="529"/>
      <c r="J96" s="529"/>
      <c r="K96" s="529"/>
      <c r="L96" s="277"/>
      <c r="M96" s="278"/>
      <c r="N96" s="279"/>
      <c r="AE96" s="250" t="s">
        <v>713</v>
      </c>
    </row>
    <row r="97" spans="1:32" s="207" customFormat="1" x14ac:dyDescent="0.2">
      <c r="A97" s="280"/>
      <c r="B97" s="252"/>
      <c r="C97" s="530" t="s">
        <v>714</v>
      </c>
      <c r="D97" s="530"/>
      <c r="E97" s="530"/>
      <c r="F97" s="530"/>
      <c r="G97" s="530"/>
      <c r="H97" s="530"/>
      <c r="I97" s="530"/>
      <c r="J97" s="530"/>
      <c r="K97" s="530"/>
      <c r="L97" s="281">
        <v>2529.7199999999998</v>
      </c>
      <c r="M97" s="282"/>
      <c r="N97" s="283">
        <v>29434</v>
      </c>
      <c r="AE97" s="250"/>
      <c r="AF97" s="213" t="s">
        <v>714</v>
      </c>
    </row>
    <row r="98" spans="1:32" s="207" customFormat="1" x14ac:dyDescent="0.2">
      <c r="A98" s="280"/>
      <c r="B98" s="252"/>
      <c r="C98" s="530" t="s">
        <v>715</v>
      </c>
      <c r="D98" s="530"/>
      <c r="E98" s="530"/>
      <c r="F98" s="530"/>
      <c r="G98" s="530"/>
      <c r="H98" s="530"/>
      <c r="I98" s="530"/>
      <c r="J98" s="530"/>
      <c r="K98" s="530"/>
      <c r="L98" s="281"/>
      <c r="M98" s="282"/>
      <c r="N98" s="283"/>
      <c r="AE98" s="250"/>
      <c r="AF98" s="213" t="s">
        <v>715</v>
      </c>
    </row>
    <row r="99" spans="1:32" s="207" customFormat="1" x14ac:dyDescent="0.2">
      <c r="A99" s="280"/>
      <c r="B99" s="252"/>
      <c r="C99" s="530" t="s">
        <v>716</v>
      </c>
      <c r="D99" s="530"/>
      <c r="E99" s="530"/>
      <c r="F99" s="530"/>
      <c r="G99" s="530"/>
      <c r="H99" s="530"/>
      <c r="I99" s="530"/>
      <c r="J99" s="530"/>
      <c r="K99" s="530"/>
      <c r="L99" s="281">
        <v>436.26</v>
      </c>
      <c r="M99" s="282"/>
      <c r="N99" s="283">
        <v>10754</v>
      </c>
      <c r="AE99" s="250"/>
      <c r="AF99" s="213" t="s">
        <v>716</v>
      </c>
    </row>
    <row r="100" spans="1:32" s="207" customFormat="1" x14ac:dyDescent="0.2">
      <c r="A100" s="280"/>
      <c r="B100" s="252"/>
      <c r="C100" s="530" t="s">
        <v>717</v>
      </c>
      <c r="D100" s="530"/>
      <c r="E100" s="530"/>
      <c r="F100" s="530"/>
      <c r="G100" s="530"/>
      <c r="H100" s="530"/>
      <c r="I100" s="530"/>
      <c r="J100" s="530"/>
      <c r="K100" s="530"/>
      <c r="L100" s="281">
        <v>1994.24</v>
      </c>
      <c r="M100" s="282"/>
      <c r="N100" s="283">
        <v>17987</v>
      </c>
      <c r="AE100" s="250"/>
      <c r="AF100" s="213" t="s">
        <v>717</v>
      </c>
    </row>
    <row r="101" spans="1:32" s="207" customFormat="1" x14ac:dyDescent="0.2">
      <c r="A101" s="280"/>
      <c r="B101" s="252"/>
      <c r="C101" s="530" t="s">
        <v>718</v>
      </c>
      <c r="D101" s="530"/>
      <c r="E101" s="530"/>
      <c r="F101" s="530"/>
      <c r="G101" s="530"/>
      <c r="H101" s="530"/>
      <c r="I101" s="530"/>
      <c r="J101" s="530"/>
      <c r="K101" s="530"/>
      <c r="L101" s="281">
        <v>169.57</v>
      </c>
      <c r="M101" s="282"/>
      <c r="N101" s="283">
        <v>4181</v>
      </c>
      <c r="AE101" s="250"/>
      <c r="AF101" s="213" t="s">
        <v>718</v>
      </c>
    </row>
    <row r="102" spans="1:32" s="207" customFormat="1" x14ac:dyDescent="0.2">
      <c r="A102" s="280"/>
      <c r="B102" s="252"/>
      <c r="C102" s="530" t="s">
        <v>719</v>
      </c>
      <c r="D102" s="530"/>
      <c r="E102" s="530"/>
      <c r="F102" s="530"/>
      <c r="G102" s="530"/>
      <c r="H102" s="530"/>
      <c r="I102" s="530"/>
      <c r="J102" s="530"/>
      <c r="K102" s="530"/>
      <c r="L102" s="281">
        <v>99.22</v>
      </c>
      <c r="M102" s="282"/>
      <c r="N102" s="283">
        <v>693</v>
      </c>
      <c r="AE102" s="250"/>
      <c r="AF102" s="213" t="s">
        <v>719</v>
      </c>
    </row>
    <row r="103" spans="1:32" s="207" customFormat="1" x14ac:dyDescent="0.2">
      <c r="A103" s="280"/>
      <c r="B103" s="252"/>
      <c r="C103" s="530" t="s">
        <v>720</v>
      </c>
      <c r="D103" s="530"/>
      <c r="E103" s="530"/>
      <c r="F103" s="530"/>
      <c r="G103" s="530"/>
      <c r="H103" s="530"/>
      <c r="I103" s="530"/>
      <c r="J103" s="530"/>
      <c r="K103" s="530"/>
      <c r="L103" s="281">
        <v>166.8</v>
      </c>
      <c r="M103" s="282"/>
      <c r="N103" s="283">
        <v>1368</v>
      </c>
      <c r="AE103" s="250"/>
      <c r="AF103" s="213" t="s">
        <v>720</v>
      </c>
    </row>
    <row r="104" spans="1:32" s="207" customFormat="1" x14ac:dyDescent="0.2">
      <c r="A104" s="280"/>
      <c r="B104" s="252"/>
      <c r="C104" s="530" t="s">
        <v>721</v>
      </c>
      <c r="D104" s="530"/>
      <c r="E104" s="530"/>
      <c r="F104" s="530"/>
      <c r="G104" s="530"/>
      <c r="H104" s="530"/>
      <c r="I104" s="530"/>
      <c r="J104" s="530"/>
      <c r="K104" s="530"/>
      <c r="L104" s="281">
        <v>67</v>
      </c>
      <c r="M104" s="282"/>
      <c r="N104" s="283">
        <v>468</v>
      </c>
      <c r="AE104" s="250"/>
      <c r="AF104" s="213" t="s">
        <v>721</v>
      </c>
    </row>
    <row r="105" spans="1:32" s="207" customFormat="1" x14ac:dyDescent="0.2">
      <c r="A105" s="280"/>
      <c r="B105" s="252"/>
      <c r="C105" s="530" t="s">
        <v>722</v>
      </c>
      <c r="D105" s="530"/>
      <c r="E105" s="530"/>
      <c r="F105" s="530"/>
      <c r="G105" s="530"/>
      <c r="H105" s="530"/>
      <c r="I105" s="530"/>
      <c r="J105" s="530"/>
      <c r="K105" s="530"/>
      <c r="L105" s="281"/>
      <c r="M105" s="282"/>
      <c r="N105" s="283"/>
      <c r="AE105" s="250"/>
      <c r="AF105" s="213" t="s">
        <v>722</v>
      </c>
    </row>
    <row r="106" spans="1:32" s="207" customFormat="1" x14ac:dyDescent="0.2">
      <c r="A106" s="280"/>
      <c r="B106" s="252"/>
      <c r="C106" s="530" t="s">
        <v>723</v>
      </c>
      <c r="D106" s="530"/>
      <c r="E106" s="530"/>
      <c r="F106" s="530"/>
      <c r="G106" s="530"/>
      <c r="H106" s="530"/>
      <c r="I106" s="530"/>
      <c r="J106" s="530"/>
      <c r="K106" s="530"/>
      <c r="L106" s="281">
        <v>67</v>
      </c>
      <c r="M106" s="282"/>
      <c r="N106" s="283">
        <v>468</v>
      </c>
      <c r="AE106" s="250"/>
      <c r="AF106" s="213" t="s">
        <v>723</v>
      </c>
    </row>
    <row r="107" spans="1:32" s="207" customFormat="1" x14ac:dyDescent="0.2">
      <c r="A107" s="280"/>
      <c r="B107" s="252"/>
      <c r="C107" s="530" t="s">
        <v>724</v>
      </c>
      <c r="D107" s="530"/>
      <c r="E107" s="530"/>
      <c r="F107" s="530"/>
      <c r="G107" s="530"/>
      <c r="H107" s="530"/>
      <c r="I107" s="530"/>
      <c r="J107" s="530"/>
      <c r="K107" s="530"/>
      <c r="L107" s="281">
        <v>99.8</v>
      </c>
      <c r="M107" s="282"/>
      <c r="N107" s="283">
        <v>900</v>
      </c>
      <c r="AE107" s="250"/>
      <c r="AF107" s="213" t="s">
        <v>724</v>
      </c>
    </row>
    <row r="108" spans="1:32" s="207" customFormat="1" x14ac:dyDescent="0.2">
      <c r="A108" s="280"/>
      <c r="B108" s="252"/>
      <c r="C108" s="530" t="s">
        <v>725</v>
      </c>
      <c r="D108" s="530"/>
      <c r="E108" s="530"/>
      <c r="F108" s="530"/>
      <c r="G108" s="530"/>
      <c r="H108" s="530"/>
      <c r="I108" s="530"/>
      <c r="J108" s="530"/>
      <c r="K108" s="530"/>
      <c r="L108" s="281">
        <v>1301.5</v>
      </c>
      <c r="M108" s="282"/>
      <c r="N108" s="283">
        <v>21960</v>
      </c>
      <c r="AE108" s="250"/>
      <c r="AF108" s="213" t="s">
        <v>725</v>
      </c>
    </row>
    <row r="109" spans="1:32" s="207" customFormat="1" x14ac:dyDescent="0.2">
      <c r="A109" s="280"/>
      <c r="B109" s="252"/>
      <c r="C109" s="530" t="s">
        <v>715</v>
      </c>
      <c r="D109" s="530"/>
      <c r="E109" s="530"/>
      <c r="F109" s="530"/>
      <c r="G109" s="530"/>
      <c r="H109" s="530"/>
      <c r="I109" s="530"/>
      <c r="J109" s="530"/>
      <c r="K109" s="530"/>
      <c r="L109" s="281"/>
      <c r="M109" s="282"/>
      <c r="N109" s="283"/>
      <c r="AE109" s="250"/>
      <c r="AF109" s="213" t="s">
        <v>715</v>
      </c>
    </row>
    <row r="110" spans="1:32" s="207" customFormat="1" x14ac:dyDescent="0.2">
      <c r="A110" s="280"/>
      <c r="B110" s="252"/>
      <c r="C110" s="530" t="s">
        <v>726</v>
      </c>
      <c r="D110" s="530"/>
      <c r="E110" s="530"/>
      <c r="F110" s="530"/>
      <c r="G110" s="530"/>
      <c r="H110" s="530"/>
      <c r="I110" s="530"/>
      <c r="J110" s="530"/>
      <c r="K110" s="530"/>
      <c r="L110" s="281">
        <v>296.27</v>
      </c>
      <c r="M110" s="282"/>
      <c r="N110" s="283">
        <v>7303</v>
      </c>
      <c r="AE110" s="250"/>
      <c r="AF110" s="213" t="s">
        <v>726</v>
      </c>
    </row>
    <row r="111" spans="1:32" s="207" customFormat="1" x14ac:dyDescent="0.2">
      <c r="A111" s="280"/>
      <c r="B111" s="252"/>
      <c r="C111" s="530" t="s">
        <v>727</v>
      </c>
      <c r="D111" s="530"/>
      <c r="E111" s="530"/>
      <c r="F111" s="530"/>
      <c r="G111" s="530"/>
      <c r="H111" s="530"/>
      <c r="I111" s="530"/>
      <c r="J111" s="530"/>
      <c r="K111" s="530"/>
      <c r="L111" s="281">
        <v>611.16</v>
      </c>
      <c r="M111" s="282"/>
      <c r="N111" s="283">
        <v>5512</v>
      </c>
      <c r="AE111" s="250"/>
      <c r="AF111" s="213" t="s">
        <v>727</v>
      </c>
    </row>
    <row r="112" spans="1:32" s="207" customFormat="1" x14ac:dyDescent="0.2">
      <c r="A112" s="280"/>
      <c r="B112" s="252"/>
      <c r="C112" s="530" t="s">
        <v>728</v>
      </c>
      <c r="D112" s="530"/>
      <c r="E112" s="530"/>
      <c r="F112" s="530"/>
      <c r="G112" s="530"/>
      <c r="H112" s="530"/>
      <c r="I112" s="530"/>
      <c r="J112" s="530"/>
      <c r="K112" s="530"/>
      <c r="L112" s="281">
        <v>76.77</v>
      </c>
      <c r="M112" s="282"/>
      <c r="N112" s="283">
        <v>1893</v>
      </c>
      <c r="AE112" s="250"/>
      <c r="AF112" s="213" t="s">
        <v>728</v>
      </c>
    </row>
    <row r="113" spans="1:34" x14ac:dyDescent="0.2">
      <c r="A113" s="280"/>
      <c r="B113" s="252"/>
      <c r="C113" s="530" t="s">
        <v>729</v>
      </c>
      <c r="D113" s="530"/>
      <c r="E113" s="530"/>
      <c r="F113" s="530"/>
      <c r="G113" s="530"/>
      <c r="H113" s="530"/>
      <c r="I113" s="530"/>
      <c r="J113" s="530"/>
      <c r="K113" s="530"/>
      <c r="L113" s="281">
        <v>32.22</v>
      </c>
      <c r="M113" s="282"/>
      <c r="N113" s="283">
        <v>225</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30" t="s">
        <v>730</v>
      </c>
      <c r="D114" s="530"/>
      <c r="E114" s="530"/>
      <c r="F114" s="530"/>
      <c r="G114" s="530"/>
      <c r="H114" s="530"/>
      <c r="I114" s="530"/>
      <c r="J114" s="530"/>
      <c r="K114" s="530"/>
      <c r="L114" s="281">
        <v>361.85</v>
      </c>
      <c r="M114" s="282"/>
      <c r="N114" s="283">
        <v>8920</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30" t="s">
        <v>731</v>
      </c>
      <c r="D115" s="530"/>
      <c r="E115" s="530"/>
      <c r="F115" s="530"/>
      <c r="G115" s="530"/>
      <c r="H115" s="530"/>
      <c r="I115" s="530"/>
      <c r="J115" s="530"/>
      <c r="K115" s="530"/>
      <c r="L115" s="281">
        <v>37121.72</v>
      </c>
      <c r="M115" s="282"/>
      <c r="N115" s="283">
        <v>211965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30" t="s">
        <v>732</v>
      </c>
      <c r="D116" s="530"/>
      <c r="E116" s="530"/>
      <c r="F116" s="530"/>
      <c r="G116" s="530"/>
      <c r="H116" s="530"/>
      <c r="I116" s="530"/>
      <c r="J116" s="530"/>
      <c r="K116" s="530"/>
      <c r="L116" s="281">
        <v>1595.53</v>
      </c>
      <c r="M116" s="282"/>
      <c r="N116" s="283">
        <v>19273</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30" t="s">
        <v>733</v>
      </c>
      <c r="D117" s="530"/>
      <c r="E117" s="530"/>
      <c r="F117" s="530"/>
      <c r="G117" s="530"/>
      <c r="H117" s="530"/>
      <c r="I117" s="530"/>
      <c r="J117" s="530"/>
      <c r="K117" s="530"/>
      <c r="L117" s="281">
        <v>1595.53</v>
      </c>
      <c r="M117" s="282"/>
      <c r="N117" s="283">
        <v>19273</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30" t="s">
        <v>722</v>
      </c>
      <c r="D118" s="530"/>
      <c r="E118" s="530"/>
      <c r="F118" s="530"/>
      <c r="G118" s="530"/>
      <c r="H118" s="530"/>
      <c r="I118" s="530"/>
      <c r="J118" s="530"/>
      <c r="K118" s="530"/>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30" t="s">
        <v>734</v>
      </c>
      <c r="D119" s="530"/>
      <c r="E119" s="530"/>
      <c r="F119" s="530"/>
      <c r="G119" s="530"/>
      <c r="H119" s="530"/>
      <c r="I119" s="530"/>
      <c r="J119" s="530"/>
      <c r="K119" s="530"/>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30" t="s">
        <v>735</v>
      </c>
      <c r="D120" s="530"/>
      <c r="E120" s="530"/>
      <c r="F120" s="530"/>
      <c r="G120" s="530"/>
      <c r="H120" s="530"/>
      <c r="I120" s="530"/>
      <c r="J120" s="530"/>
      <c r="K120" s="530"/>
      <c r="L120" s="281">
        <v>1283.28</v>
      </c>
      <c r="M120" s="282"/>
      <c r="N120" s="283">
        <v>11575</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30" t="s">
        <v>736</v>
      </c>
      <c r="D121" s="530"/>
      <c r="E121" s="530"/>
      <c r="F121" s="530"/>
      <c r="G121" s="530"/>
      <c r="H121" s="530"/>
      <c r="I121" s="530"/>
      <c r="J121" s="530"/>
      <c r="K121" s="530"/>
      <c r="L121" s="281">
        <v>92.8</v>
      </c>
      <c r="M121" s="282"/>
      <c r="N121" s="283">
        <v>2288</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30" t="s">
        <v>737</v>
      </c>
      <c r="D122" s="530"/>
      <c r="E122" s="530"/>
      <c r="F122" s="530"/>
      <c r="G122" s="530"/>
      <c r="H122" s="530"/>
      <c r="I122" s="530"/>
      <c r="J122" s="530"/>
      <c r="K122" s="530"/>
      <c r="L122" s="281">
        <v>172.26</v>
      </c>
      <c r="M122" s="282"/>
      <c r="N122" s="283">
        <v>4247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35" t="s">
        <v>738</v>
      </c>
      <c r="D123" s="535"/>
      <c r="E123" s="535"/>
      <c r="F123" s="535"/>
      <c r="G123" s="535"/>
      <c r="H123" s="535"/>
      <c r="I123" s="535"/>
      <c r="J123" s="535"/>
      <c r="K123" s="535"/>
      <c r="L123" s="284">
        <v>40185.550000000003</v>
      </c>
      <c r="M123" s="285"/>
      <c r="N123" s="286">
        <v>254566</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30" t="s">
        <v>739</v>
      </c>
      <c r="D124" s="530"/>
      <c r="E124" s="530"/>
      <c r="F124" s="530"/>
      <c r="G124" s="530"/>
      <c r="H124" s="530"/>
      <c r="I124" s="530"/>
      <c r="J124" s="530"/>
      <c r="K124" s="530"/>
      <c r="L124" s="281">
        <v>605.83000000000004</v>
      </c>
      <c r="M124" s="282"/>
      <c r="N124" s="283">
        <v>14935</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30" t="s">
        <v>740</v>
      </c>
      <c r="D125" s="530"/>
      <c r="E125" s="530"/>
      <c r="F125" s="530"/>
      <c r="G125" s="530"/>
      <c r="H125" s="530"/>
      <c r="I125" s="530"/>
      <c r="J125" s="530"/>
      <c r="K125" s="530"/>
      <c r="L125" s="281">
        <v>534.11</v>
      </c>
      <c r="M125" s="282"/>
      <c r="N125" s="283">
        <v>13167</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35" t="s">
        <v>741</v>
      </c>
      <c r="D126" s="535"/>
      <c r="E126" s="535"/>
      <c r="F126" s="535"/>
      <c r="G126" s="535"/>
      <c r="H126" s="535"/>
      <c r="I126" s="535"/>
      <c r="J126" s="535"/>
      <c r="K126" s="535"/>
      <c r="L126" s="284">
        <v>40185.550000000003</v>
      </c>
      <c r="M126" s="285"/>
      <c r="N126" s="287">
        <v>254566</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30" t="s">
        <v>715</v>
      </c>
      <c r="D127" s="530"/>
      <c r="E127" s="530"/>
      <c r="F127" s="530"/>
      <c r="G127" s="530"/>
      <c r="H127" s="530"/>
      <c r="I127" s="530"/>
      <c r="J127" s="530"/>
      <c r="K127" s="530"/>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30" t="s">
        <v>742</v>
      </c>
      <c r="D128" s="530"/>
      <c r="E128" s="530"/>
      <c r="F128" s="530"/>
      <c r="G128" s="530"/>
      <c r="H128" s="530"/>
      <c r="I128" s="530"/>
      <c r="J128" s="530"/>
      <c r="K128" s="530"/>
      <c r="L128" s="281"/>
      <c r="M128" s="282"/>
      <c r="N128" s="283">
        <v>211965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36" t="s">
        <v>744</v>
      </c>
      <c r="D131" s="536"/>
      <c r="E131" s="536"/>
      <c r="F131" s="536"/>
      <c r="G131" s="536"/>
      <c r="H131" s="536"/>
      <c r="I131" s="536"/>
      <c r="J131" s="536"/>
      <c r="K131" s="536"/>
      <c r="L131" s="536"/>
      <c r="M131" s="293"/>
      <c r="N131" s="293"/>
    </row>
    <row r="132" spans="1:34" ht="13.5" customHeight="1" x14ac:dyDescent="0.25">
      <c r="A132" s="291"/>
      <c r="B132" s="294"/>
      <c r="C132" s="534" t="s">
        <v>745</v>
      </c>
      <c r="D132" s="534"/>
      <c r="E132" s="534"/>
      <c r="F132" s="534"/>
      <c r="G132" s="534"/>
      <c r="H132" s="534"/>
      <c r="I132" s="534"/>
      <c r="J132" s="534"/>
      <c r="K132" s="534"/>
      <c r="L132" s="534"/>
      <c r="M132" s="293"/>
      <c r="N132" s="293"/>
    </row>
    <row r="133" spans="1:34" ht="12.75" customHeight="1" x14ac:dyDescent="0.25">
      <c r="A133" s="291"/>
      <c r="B133" s="292" t="s">
        <v>746</v>
      </c>
      <c r="C133" s="536" t="s">
        <v>747</v>
      </c>
      <c r="D133" s="536"/>
      <c r="E133" s="536"/>
      <c r="F133" s="536"/>
      <c r="G133" s="536"/>
      <c r="H133" s="536"/>
      <c r="I133" s="536"/>
      <c r="J133" s="536"/>
      <c r="K133" s="536"/>
      <c r="L133" s="536"/>
      <c r="M133" s="293"/>
      <c r="N133" s="293"/>
    </row>
    <row r="134" spans="1:34" ht="13.5" customHeight="1" x14ac:dyDescent="0.25">
      <c r="A134" s="291"/>
      <c r="B134" s="291"/>
      <c r="C134" s="534" t="s">
        <v>745</v>
      </c>
      <c r="D134" s="534"/>
      <c r="E134" s="534"/>
      <c r="F134" s="534"/>
      <c r="G134" s="534"/>
      <c r="H134" s="534"/>
      <c r="I134" s="534"/>
      <c r="J134" s="534"/>
      <c r="K134" s="534"/>
      <c r="L134" s="534"/>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2022011317</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Замена транс-в в  КТП-1441с.Ким Альшеевского р-на  кол-ве  1шт ТМ-100 на ТМГ-160  10кВ</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C1"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2022011317</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Замена транс-в в  КТП-1441с.Ким Альшеевского р-на  кол-ве  1шт ТМ-100 на ТМГ-160  10кВ</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1" sqref="L21:M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2022011317</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Замена транс-в в  КТП-1441с.Ким Альшеевского р-на  кол-ве  1шт ТМ-100 на ТМГ-160  10кВ</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585</v>
      </c>
      <c r="C25" s="147" t="str">
        <f>B25</f>
        <v>КТП-2938</v>
      </c>
      <c r="D25" s="148" t="str">
        <f>C25</f>
        <v>КТП-2938</v>
      </c>
      <c r="E25" s="148" t="str">
        <f>B25</f>
        <v>КТП-2938</v>
      </c>
      <c r="F25" s="148" t="str">
        <f>C25</f>
        <v>КТП-2938</v>
      </c>
      <c r="G25" s="148" t="str">
        <f>B25</f>
        <v>КТП-2938</v>
      </c>
      <c r="H25" s="148" t="str">
        <f>C25</f>
        <v>КТП-2938</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2022011317</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КТП-1441с.Ким Альшеевского р-на  кол-ве  1шт ТМ-100 на ТМГ-160  10кВ</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0"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2022011317</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КТП-1441с.Ким Альшеевского р-на  кол-ве  1шт ТМ-100 на ТМГ-160  10кВ</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КТП-1441с.Ким Альшеевского р-на  кол-ве  1шт ТМ-100 на ТМГ-160  10кВ</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0.25457000000000002</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2022011317</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Замена транс-в в  КТП-1441с.Ким Альшеевского р-на  кол-ве  1шт ТМ-100 на ТМГ-160  10кВ</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2022011317</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Замена транс-в в  КТП-1441с.Ким Альшеевского р-на  кол-ве  1шт ТМ-100 на ТМГ-160  10кВ</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9" sqref="AQ29:AR29"/>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КТП-1441с.Ким Альшеевского р-на  кол-ве  1шт ТМ-100 на ТМГ-160  10кВ</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0.25457000000000002</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2022-09-19T05:59:28Z</dcterms:modified>
</cp:coreProperties>
</file>